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92" activeTab="15"/>
  </bookViews>
  <sheets>
    <sheet name="封面" sheetId="1" r:id="rId1"/>
    <sheet name="目录" sheetId="2" r:id="rId2"/>
    <sheet name="表一" sheetId="3" r:id="rId3"/>
    <sheet name="表二" sheetId="4" r:id="rId4"/>
    <sheet name="表三" sheetId="5" r:id="rId5"/>
    <sheet name="表四" sheetId="6" r:id="rId6"/>
    <sheet name="表五" sheetId="7" r:id="rId7"/>
    <sheet name="表六 " sheetId="9" r:id="rId8"/>
    <sheet name="表七" sheetId="10" r:id="rId9"/>
    <sheet name="表八" sheetId="11" r:id="rId10"/>
    <sheet name="表九" sheetId="12" r:id="rId11"/>
    <sheet name="表十" sheetId="13" r:id="rId12"/>
    <sheet name="表十一" sheetId="14" r:id="rId13"/>
    <sheet name="表十二" sheetId="15" r:id="rId14"/>
    <sheet name="表十三" sheetId="16" r:id="rId15"/>
    <sheet name="表十四" sheetId="17" r:id="rId16"/>
  </sheets>
  <definedNames>
    <definedName name="_xlnm._FilterDatabase" localSheetId="5" hidden="1">表四!$A$3:$J$410</definedName>
    <definedName name="_xlnm.Print_Area" localSheetId="4">表三!$A$1:C27</definedName>
    <definedName name="_xlnm.Print_Titles" localSheetId="6">表五!$1:4</definedName>
    <definedName name="_xlnm._FilterDatabase" localSheetId="6" hidden="1">表五!$A$5:$F$114</definedName>
    <definedName name="_xlnm.Print_Area" localSheetId="5">表四!$A$1:$C$410</definedName>
  </definedNames>
  <calcPr calcId="144525"/>
</workbook>
</file>

<file path=xl/sharedStrings.xml><?xml version="1.0" encoding="utf-8"?>
<sst xmlns="http://schemas.openxmlformats.org/spreadsheetml/2006/main" count="858" uniqueCount="645">
  <si>
    <t>汉阴县2018年政府决算公开报表</t>
  </si>
  <si>
    <t>汉阴县财政局</t>
  </si>
  <si>
    <t>目  录</t>
  </si>
  <si>
    <t>表号</t>
  </si>
  <si>
    <t>表  名</t>
  </si>
  <si>
    <t>是否空表</t>
  </si>
  <si>
    <t>公开空表理由</t>
  </si>
  <si>
    <t>表一</t>
  </si>
  <si>
    <t>2018年全县一般公共预算收入决算表</t>
  </si>
  <si>
    <t>否</t>
  </si>
  <si>
    <t>表二</t>
  </si>
  <si>
    <t>2018年全县一般公共预算支出决算表</t>
  </si>
  <si>
    <t>表三</t>
  </si>
  <si>
    <t>2018年县级一般公共预算收入决算表</t>
  </si>
  <si>
    <t>表四</t>
  </si>
  <si>
    <t>2018年县级一般公共预算支出决算表</t>
  </si>
  <si>
    <t>表五</t>
  </si>
  <si>
    <t>2018年县级一般公共预算基本支出决算表（试编）</t>
  </si>
  <si>
    <t>表六</t>
  </si>
  <si>
    <t>2018年全县和县级一般债务限额和余额情况表</t>
  </si>
  <si>
    <t>表七</t>
  </si>
  <si>
    <t>2018年全县政府性基金预算收入决算总表</t>
  </si>
  <si>
    <t>表八</t>
  </si>
  <si>
    <t>2018年全县政府性基金预算支出决算总表</t>
  </si>
  <si>
    <t>表九</t>
  </si>
  <si>
    <t>2018年政府性基金转移支付决算表</t>
  </si>
  <si>
    <t>表十</t>
  </si>
  <si>
    <t>2018年全县和县级专项债务限额和余额情况表</t>
  </si>
  <si>
    <t>表十一</t>
  </si>
  <si>
    <t>2018年全县国有资本经营预算收入决算总表</t>
  </si>
  <si>
    <t>表十二</t>
  </si>
  <si>
    <t>2018年全县国有资本经营预算支出决算总表</t>
  </si>
  <si>
    <t>是</t>
  </si>
  <si>
    <t>无此项支出</t>
  </si>
  <si>
    <t>表十三</t>
  </si>
  <si>
    <t>2018年全县社会保险基金预算收入决算总表</t>
  </si>
  <si>
    <t>表十四</t>
  </si>
  <si>
    <t>2018年全县社会保险基金预算支出决算总表</t>
  </si>
  <si>
    <t>单位:万元</t>
  </si>
  <si>
    <t>项    目</t>
  </si>
  <si>
    <t>2018年</t>
  </si>
  <si>
    <t>备  注</t>
  </si>
  <si>
    <t>决算数</t>
  </si>
  <si>
    <t>一、税收收入</t>
  </si>
  <si>
    <t>其中:增值税（含营业税）</t>
  </si>
  <si>
    <t xml:space="preserve">     企业所得税</t>
  </si>
  <si>
    <t xml:space="preserve">     个人所得税</t>
  </si>
  <si>
    <t xml:space="preserve">     资源税</t>
  </si>
  <si>
    <t xml:space="preserve">     房产税</t>
  </si>
  <si>
    <t xml:space="preserve">     印花税</t>
  </si>
  <si>
    <t xml:space="preserve">     城镇土地使用税</t>
  </si>
  <si>
    <t xml:space="preserve">     城市维护建设税</t>
  </si>
  <si>
    <t xml:space="preserve">     土地增值税</t>
  </si>
  <si>
    <t xml:space="preserve">     车船税</t>
  </si>
  <si>
    <t xml:space="preserve">     耕地占用税</t>
  </si>
  <si>
    <t xml:space="preserve">     契税</t>
  </si>
  <si>
    <t xml:space="preserve">     烟叶税</t>
  </si>
  <si>
    <t xml:space="preserve">     环境保护税</t>
  </si>
  <si>
    <t>二、非税收入</t>
  </si>
  <si>
    <t>其中:专项收入</t>
  </si>
  <si>
    <t xml:space="preserve">     行政事业性收费收入</t>
  </si>
  <si>
    <t xml:space="preserve">     罚没收入</t>
  </si>
  <si>
    <t xml:space="preserve">     国有资本经营收入</t>
  </si>
  <si>
    <t xml:space="preserve">     国有资源（资产）有偿使用收入</t>
  </si>
  <si>
    <t xml:space="preserve">     政府住房基金收入</t>
  </si>
  <si>
    <t xml:space="preserve">     捐赠收入</t>
  </si>
  <si>
    <t xml:space="preserve">     其他收入</t>
  </si>
  <si>
    <t>地方一般预算收入</t>
  </si>
  <si>
    <t>调整预算数</t>
  </si>
  <si>
    <t>一、一般公共服务支出</t>
  </si>
  <si>
    <t>二、国防与公共安全支出</t>
  </si>
  <si>
    <t>三、教育支出</t>
  </si>
  <si>
    <t>四、科学技术支出</t>
  </si>
  <si>
    <t>五、文化体育与传媒支出</t>
  </si>
  <si>
    <t>六、社会保障和就业支出</t>
  </si>
  <si>
    <t>七、医疗卫生与计划生育支出</t>
  </si>
  <si>
    <t>八、节能环保支出</t>
  </si>
  <si>
    <t>九、城乡社区支出</t>
  </si>
  <si>
    <t>十、农林水支出</t>
  </si>
  <si>
    <t>十一、交通运输支出</t>
  </si>
  <si>
    <t>十二、资源勘探信息等支出</t>
  </si>
  <si>
    <t>十三、商业服务业等支出</t>
  </si>
  <si>
    <t>十四、金融支出</t>
  </si>
  <si>
    <t>十五、国土海洋气象等支出</t>
  </si>
  <si>
    <t>十六、住房保障支出</t>
  </si>
  <si>
    <t>十七、粮油物资储备支出</t>
  </si>
  <si>
    <t>十八、预备费</t>
  </si>
  <si>
    <t>十九、债务付息支出</t>
  </si>
  <si>
    <t>二十、债务发行费用支出</t>
  </si>
  <si>
    <t>二十一、其他支出</t>
  </si>
  <si>
    <t>一般公共预算支出合计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</si>
  <si>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房产税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</si>
  <si>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印花税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</si>
  <si>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行政事业性收费收入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</si>
  <si>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罚没收入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</si>
  <si>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国有资源（资产）有偿使用收入</t>
    </r>
  </si>
  <si>
    <t>地方一般公共预算收入</t>
  </si>
  <si>
    <t>单位：万元</t>
  </si>
  <si>
    <t>科目编码</t>
  </si>
  <si>
    <t>科目名称</t>
  </si>
  <si>
    <t>一般公共预算支出</t>
  </si>
  <si>
    <t xml:space="preserve"> 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</si>
  <si>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</si>
  <si>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</si>
  <si>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</si>
  <si>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</si>
  <si>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</si>
  <si>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人大代表履职能力提升</t>
  </si>
  <si>
    <t xml:space="preserve">    其他人大事务支出</t>
  </si>
  <si>
    <t xml:space="preserve">  政协事务</t>
  </si>
  <si>
    <t xml:space="preserve">    其他政协事务支出</t>
  </si>
  <si>
    <t xml:space="preserve">  政府办公厅(室)及相关机构事务</t>
  </si>
  <si>
    <t xml:space="preserve">    法制建设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</si>
  <si>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</si>
  <si>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</si>
  <si>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</si>
  <si>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物价管理</t>
  </si>
  <si>
    <t xml:space="preserve">    其他发展与改革事务支出</t>
  </si>
  <si>
    <t xml:space="preserve">  统计信息事务</t>
  </si>
  <si>
    <t xml:space="preserve">    专项统计业务</t>
  </si>
  <si>
    <t xml:space="preserve">    专项普查活动</t>
  </si>
  <si>
    <t xml:space="preserve">    其他统计信息事务支出</t>
  </si>
  <si>
    <t xml:space="preserve">  财政事务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</si>
  <si>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</si>
  <si>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</si>
  <si>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</si>
  <si>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</si>
  <si>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审计事务</t>
  </si>
  <si>
    <t xml:space="preserve">    其他审计事务支出</t>
  </si>
  <si>
    <t xml:space="preserve">  人力资源事务</t>
  </si>
  <si>
    <t xml:space="preserve">    引进人才费用</t>
  </si>
  <si>
    <t xml:space="preserve">    其他人力资源事务支出</t>
  </si>
  <si>
    <t xml:space="preserve">  纪检监察事务</t>
  </si>
  <si>
    <t xml:space="preserve">  商贸事务</t>
  </si>
  <si>
    <t xml:space="preserve">    招商引资</t>
  </si>
  <si>
    <t xml:space="preserve">    其他商贸事务支出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</si>
  <si>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</si>
  <si>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</si>
  <si>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</si>
  <si>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</si>
  <si>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</si>
  <si>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</si>
  <si>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认证认可监督管理</t>
  </si>
  <si>
    <t xml:space="preserve">  档案事务</t>
  </si>
  <si>
    <t xml:space="preserve">  民主党派及工商联事务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</si>
  <si>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</si>
  <si>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</si>
  <si>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</si>
  <si>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</si>
  <si>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</si>
  <si>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</si>
  <si>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宣传事务</t>
  </si>
  <si>
    <t xml:space="preserve">    其他宣传事务支出</t>
  </si>
  <si>
    <t xml:space="preserve">  统战事务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</si>
  <si>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</si>
  <si>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</si>
  <si>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</si>
  <si>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其他一般公共服务支出(项)</t>
  </si>
  <si>
    <t>公共安全支出</t>
  </si>
  <si>
    <t xml:space="preserve">  武装警察</t>
  </si>
  <si>
    <t xml:space="preserve">    消防</t>
  </si>
  <si>
    <t xml:space="preserve">  公安</t>
  </si>
  <si>
    <t xml:space="preserve">    道路交通管理</t>
  </si>
  <si>
    <t xml:space="preserve">  司法</t>
  </si>
  <si>
    <t xml:space="preserve">    基层司法业务</t>
  </si>
  <si>
    <t xml:space="preserve">    法律援助</t>
  </si>
  <si>
    <t xml:space="preserve">    社区矫正</t>
  </si>
  <si>
    <t xml:space="preserve">    其他司法支出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</si>
  <si>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</si>
  <si>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</si>
  <si>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</si>
  <si>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</si>
  <si>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</si>
  <si>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</si>
  <si>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</si>
  <si>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</si>
  <si>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职业教育</t>
  </si>
  <si>
    <t xml:space="preserve">    初等职业教育</t>
  </si>
  <si>
    <t xml:space="preserve">  特殊教育</t>
  </si>
  <si>
    <t xml:space="preserve">    特殊学校教育</t>
  </si>
  <si>
    <t xml:space="preserve">  进修及培训</t>
  </si>
  <si>
    <t xml:space="preserve">    干部教育</t>
  </si>
  <si>
    <t xml:space="preserve">  教育费附加安排的支出</t>
  </si>
  <si>
    <t xml:space="preserve">    其他教育费附加安排的支出</t>
  </si>
  <si>
    <t>科学技术支出</t>
  </si>
  <si>
    <t xml:space="preserve">  科学技术管理事务</t>
  </si>
  <si>
    <t xml:space="preserve">    其他科学技术管理事务支出</t>
  </si>
  <si>
    <t xml:space="preserve">  技术研究与开发</t>
  </si>
  <si>
    <t xml:space="preserve">    产业技术研究与开发</t>
  </si>
  <si>
    <t xml:space="preserve">    科技成果转化与扩散</t>
  </si>
  <si>
    <t xml:space="preserve">  科学技术普及</t>
  </si>
  <si>
    <t xml:space="preserve">    其他科学技术普及支出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</si>
  <si>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</si>
  <si>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</si>
  <si>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</si>
  <si>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</si>
  <si>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</si>
  <si>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</si>
  <si>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</si>
  <si>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</si>
  <si>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</si>
  <si>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</si>
  <si>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</si>
  <si>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</si>
  <si>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体育</t>
  </si>
  <si>
    <t xml:space="preserve">    体育场馆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</si>
  <si>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</si>
  <si>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</si>
  <si>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</si>
  <si>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</si>
  <si>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</si>
  <si>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出版发行</t>
  </si>
  <si>
    <t xml:space="preserve">    其他新闻出版广播影视支出</t>
  </si>
  <si>
    <t xml:space="preserve">  其他文化体育与传媒支出(款)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</si>
  <si>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</si>
  <si>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</si>
  <si>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</si>
  <si>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</si>
  <si>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社会保险经办机构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</si>
  <si>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</si>
  <si>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</si>
  <si>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</si>
  <si>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</si>
  <si>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</si>
  <si>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</si>
  <si>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</si>
  <si>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</si>
  <si>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</si>
  <si>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</si>
  <si>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</si>
  <si>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就业补助</t>
  </si>
  <si>
    <t xml:space="preserve">    就业创业服务补贴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</si>
  <si>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</si>
  <si>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</si>
  <si>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</si>
  <si>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</si>
  <si>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</si>
  <si>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</si>
  <si>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</si>
  <si>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</si>
  <si>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其他退役安置支出</t>
  </si>
  <si>
    <t xml:space="preserve">  社会福利</t>
  </si>
  <si>
    <t xml:space="preserve">    儿童福利</t>
  </si>
  <si>
    <t xml:space="preserve">    其他社会福利支出</t>
  </si>
  <si>
    <t xml:space="preserve">  残疾人事业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</si>
  <si>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</si>
  <si>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</si>
  <si>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</si>
  <si>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自然灾害生活救助</t>
  </si>
  <si>
    <t xml:space="preserve">    其他自然灾害生活救助支出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</si>
  <si>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</si>
  <si>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</si>
  <si>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</si>
  <si>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</si>
  <si>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</si>
  <si>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</si>
  <si>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财政对其他社会保险基金的补助</t>
  </si>
  <si>
    <t xml:space="preserve">    其他财政对社会保险基金的补助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</si>
  <si>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</si>
  <si>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</si>
  <si>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</si>
  <si>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</si>
  <si>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</si>
  <si>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</si>
  <si>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职业病防治医院</t>
  </si>
  <si>
    <t xml:space="preserve">    精神病医院</t>
  </si>
  <si>
    <t xml:space="preserve">    妇产医院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</si>
  <si>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</si>
  <si>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</si>
  <si>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</si>
  <si>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</si>
  <si>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</si>
  <si>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</si>
  <si>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</si>
  <si>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</si>
  <si>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</si>
  <si>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重大公共卫生专项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</si>
  <si>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</si>
  <si>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</si>
  <si>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</si>
  <si>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</si>
  <si>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</si>
  <si>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食品安全事务</t>
  </si>
  <si>
    <t xml:space="preserve">    其他食品和药品监督管理事务支出</t>
  </si>
  <si>
    <t xml:space="preserve">  财政对基本医疗保险基金的补助</t>
  </si>
  <si>
    <t xml:space="preserve">    财政对职工基本医疗保险基金的补助</t>
  </si>
  <si>
    <t xml:space="preserve">    财政对新型农村合作医疗基金的补助</t>
  </si>
  <si>
    <t xml:space="preserve">    财政对城镇居民基本医疗保险基金的补助</t>
  </si>
  <si>
    <t xml:space="preserve">  医疗救助</t>
  </si>
  <si>
    <t xml:space="preserve">    城乡医疗救助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</si>
  <si>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</si>
  <si>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</si>
  <si>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</si>
  <si>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</si>
  <si>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</si>
  <si>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</si>
  <si>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</si>
  <si>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</si>
  <si>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</si>
  <si>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</si>
  <si>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</si>
  <si>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</si>
  <si>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</si>
  <si>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固体废弃物与化学品</t>
  </si>
  <si>
    <t xml:space="preserve">    其他污染防治支出</t>
  </si>
  <si>
    <t xml:space="preserve">  自然生态保护</t>
  </si>
  <si>
    <t xml:space="preserve">    农村环境保护</t>
  </si>
  <si>
    <t xml:space="preserve">  天然林保护</t>
  </si>
  <si>
    <t xml:space="preserve">    天然林保护工程建设</t>
  </si>
  <si>
    <t xml:space="preserve">  退耕还林</t>
  </si>
  <si>
    <t xml:space="preserve">    退耕现金</t>
  </si>
  <si>
    <t xml:space="preserve">  污染减排</t>
  </si>
  <si>
    <t xml:space="preserve">    其他污染减排支出</t>
  </si>
  <si>
    <t>城乡社区支出</t>
  </si>
  <si>
    <t xml:space="preserve">  城乡社区管理事务</t>
  </si>
  <si>
    <t xml:space="preserve">    城管执法</t>
  </si>
  <si>
    <t xml:space="preserve">    工程建设管理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</si>
  <si>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</si>
  <si>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</si>
  <si>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</si>
  <si>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</si>
  <si>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</si>
  <si>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</si>
  <si>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</si>
  <si>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</si>
  <si>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</si>
  <si>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</si>
  <si>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</si>
  <si>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</si>
  <si>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</si>
  <si>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</si>
  <si>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事业运行</t>
  </si>
  <si>
    <t xml:space="preserve">    科技转化与推广服务</t>
  </si>
  <si>
    <t xml:space="preserve">    病虫害控制</t>
  </si>
  <si>
    <t xml:space="preserve">    农业行业业务管理</t>
  </si>
  <si>
    <t xml:space="preserve">    防灾救灾</t>
  </si>
  <si>
    <t xml:space="preserve">    农业生产支持补贴</t>
  </si>
  <si>
    <t xml:space="preserve">    农业组织化与产业化经营</t>
  </si>
  <si>
    <t xml:space="preserve">    农村道路建设</t>
  </si>
  <si>
    <t xml:space="preserve">    其他农业支出</t>
  </si>
  <si>
    <t xml:space="preserve">  林业</t>
  </si>
  <si>
    <t xml:space="preserve">    森林资源管理</t>
  </si>
  <si>
    <t xml:space="preserve">    森林生态效益补偿</t>
  </si>
  <si>
    <t xml:space="preserve">    林业防灾减灾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</si>
  <si>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</si>
  <si>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</si>
  <si>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</si>
  <si>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</si>
  <si>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水利前期工作</t>
  </si>
  <si>
    <t xml:space="preserve">    水土保持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</si>
  <si>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</si>
  <si>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</si>
  <si>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</si>
  <si>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</si>
  <si>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</si>
  <si>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</si>
  <si>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</si>
  <si>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</si>
  <si>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</si>
  <si>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</si>
  <si>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</si>
  <si>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其他扶贫支出</t>
  </si>
  <si>
    <t xml:space="preserve">  农业综合开发</t>
  </si>
  <si>
    <t xml:space="preserve">    土地治理</t>
  </si>
  <si>
    <t xml:space="preserve">    产业化发展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</si>
  <si>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</si>
  <si>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</si>
  <si>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</si>
  <si>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</si>
  <si>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</si>
  <si>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普惠金融发展支出</t>
  </si>
  <si>
    <t xml:space="preserve">    支持农村金融机构</t>
  </si>
  <si>
    <t xml:space="preserve">    农业保险保费补贴</t>
  </si>
  <si>
    <t xml:space="preserve">    创业担保贷款贴息</t>
  </si>
  <si>
    <t xml:space="preserve">  其他农林水支出(款)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</si>
  <si>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</si>
  <si>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</si>
  <si>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</si>
  <si>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</si>
  <si>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</si>
  <si>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公路运输管理</t>
  </si>
  <si>
    <t xml:space="preserve">  民用航空运输</t>
  </si>
  <si>
    <t xml:space="preserve">    机场建设</t>
  </si>
  <si>
    <t xml:space="preserve">  车辆购置税支出</t>
  </si>
  <si>
    <t xml:space="preserve">    车辆购置税用于农村公路建设支出</t>
  </si>
  <si>
    <t xml:space="preserve">  其他交通运输支出(款)</t>
  </si>
  <si>
    <t xml:space="preserve">    其他交通运输支出(项)</t>
  </si>
  <si>
    <t>资源勘探信息等支出</t>
  </si>
  <si>
    <t xml:space="preserve">  安全生产监管</t>
  </si>
  <si>
    <t xml:space="preserve">    其他安全生产监管支出</t>
  </si>
  <si>
    <t xml:space="preserve">  支持中小企业发展和管理支出</t>
  </si>
  <si>
    <t xml:space="preserve">    中小企业发展专项</t>
  </si>
  <si>
    <t>商业服务业等支出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</si>
  <si>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</si>
  <si>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</si>
  <si>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</si>
  <si>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</si>
  <si>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</si>
  <si>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>国土海洋气象等支出</t>
  </si>
  <si>
    <t xml:space="preserve">  国土资源事务</t>
  </si>
  <si>
    <t xml:space="preserve">    土地资源利用与保护</t>
  </si>
  <si>
    <t xml:space="preserve">    地质灾害防治</t>
  </si>
  <si>
    <t xml:space="preserve">    地质矿产资源利用与保护</t>
  </si>
  <si>
    <t xml:space="preserve">  气象事务</t>
  </si>
  <si>
    <t xml:space="preserve">    气象装备保障维护</t>
  </si>
  <si>
    <t xml:space="preserve">    气象基础设施建设与维修</t>
  </si>
  <si>
    <t>住房保障支出</t>
  </si>
  <si>
    <t xml:space="preserve">  保障性安居工程支出</t>
  </si>
  <si>
    <t xml:space="preserve">    棚户区改造</t>
  </si>
  <si>
    <t xml:space="preserve">    农村危房改造</t>
  </si>
  <si>
    <t xml:space="preserve">    保障性住房租金补贴</t>
  </si>
  <si>
    <t xml:space="preserve">  住房改革支出</t>
  </si>
  <si>
    <t xml:space="preserve">    住房公积金</t>
  </si>
  <si>
    <t>粮油物资储备支出</t>
  </si>
  <si>
    <t xml:space="preserve">  粮油事务</t>
  </si>
  <si>
    <t xml:space="preserve">    其他粮油事务支出</t>
  </si>
  <si>
    <t xml:space="preserve">  物资事务</t>
  </si>
  <si>
    <t xml:space="preserve">    其他物资事务支出</t>
  </si>
  <si>
    <t>债务付息支出</t>
  </si>
  <si>
    <t xml:space="preserve">  地方政府一般债务付息支出</t>
  </si>
  <si>
    <t xml:space="preserve">    地方政府一般债券付息支出</t>
  </si>
  <si>
    <t>债务发行费用支出</t>
  </si>
  <si>
    <t xml:space="preserve">  地方政府一般债务发行费用支出</t>
  </si>
  <si>
    <t>一般公共预算基本支出</t>
  </si>
  <si>
    <t>工资福利支出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</si>
  <si>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</si>
  <si>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</si>
  <si>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</si>
  <si>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</si>
  <si>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</si>
  <si>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</si>
  <si>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</si>
  <si>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</si>
  <si>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职业年金缴费</t>
  </si>
  <si>
    <t xml:space="preserve">  公务员医疗补助缴费</t>
  </si>
  <si>
    <t xml:space="preserve">  住房公积金</t>
  </si>
  <si>
    <t xml:space="preserve">  医疗费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</si>
  <si>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</si>
  <si>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</si>
  <si>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</si>
  <si>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</si>
  <si>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</si>
  <si>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</si>
  <si>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</si>
  <si>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</si>
  <si>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</si>
  <si>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</si>
  <si>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</si>
  <si>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</si>
  <si>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</si>
  <si>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</si>
  <si>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</si>
  <si>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</si>
  <si>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</si>
  <si>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</si>
  <si>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</si>
  <si>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</si>
  <si>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</si>
  <si>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</si>
  <si>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</si>
  <si>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</si>
  <si>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</si>
  <si>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</si>
  <si>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</si>
  <si>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</si>
  <si>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</si>
  <si>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</si>
  <si>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</si>
  <si>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</si>
  <si>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</si>
  <si>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</si>
  <si>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</si>
  <si>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</si>
  <si>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助学金</t>
  </si>
  <si>
    <t xml:space="preserve">  奖励金</t>
  </si>
  <si>
    <t xml:space="preserve">  生产补贴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</si>
  <si>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</si>
  <si>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</si>
  <si>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</si>
  <si>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</si>
  <si>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</si>
  <si>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>对企事业单位的补贴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</si>
  <si>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</si>
  <si>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</si>
  <si>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</si>
  <si>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</si>
  <si>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转移性支出</t>
  </si>
  <si>
    <t xml:space="preserve">  不同级政府间转移性支出</t>
  </si>
  <si>
    <t xml:space="preserve">  同级政府间转移性支出</t>
  </si>
  <si>
    <t>债务利息支出</t>
  </si>
  <si>
    <t xml:space="preserve">  国内债务付息</t>
  </si>
  <si>
    <t xml:space="preserve">  国外债务付息</t>
  </si>
  <si>
    <t>债务还本支出</t>
  </si>
  <si>
    <t xml:space="preserve">  国内债务还本</t>
  </si>
  <si>
    <t xml:space="preserve">  国外债务还本</t>
  </si>
  <si>
    <t>基本建设支出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</si>
  <si>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</si>
  <si>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</si>
  <si>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</si>
  <si>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</si>
  <si>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</si>
  <si>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</si>
  <si>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</si>
  <si>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</si>
  <si>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</si>
  <si>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</si>
  <si>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>其他资本性支出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</si>
  <si>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</si>
  <si>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</si>
  <si>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</si>
  <si>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</si>
  <si>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文物和陈列品购置</t>
  </si>
  <si>
    <t xml:space="preserve">  其他资本性支出</t>
  </si>
  <si>
    <t>其他支出</t>
  </si>
  <si>
    <t xml:space="preserve">  预备费</t>
  </si>
  <si>
    <t xml:space="preserve">  预留</t>
  </si>
  <si>
    <t xml:space="preserve">  补充全国社会保障基金</t>
  </si>
  <si>
    <t xml:space="preserve">  对社会保险基金补助</t>
  </si>
  <si>
    <t xml:space="preserve">  赠与</t>
  </si>
  <si>
    <t xml:space="preserve">  贷款转贷</t>
  </si>
  <si>
    <t xml:space="preserve">  其他支出</t>
  </si>
  <si>
    <t>注：按照财政部规定，本表尚处于试编阶段</t>
  </si>
  <si>
    <t>单位：亿元</t>
  </si>
  <si>
    <t>级  次</t>
  </si>
  <si>
    <t>一般债务</t>
  </si>
  <si>
    <t>限额</t>
  </si>
  <si>
    <t>余额</t>
  </si>
  <si>
    <t>全县</t>
  </si>
  <si>
    <t>备注</t>
  </si>
  <si>
    <t>一、上级政府性基金收入</t>
  </si>
  <si>
    <t xml:space="preserve">  1、大中型水库移民后期扶持基金收入</t>
  </si>
  <si>
    <t xml:space="preserve">  2、新增建设用地土地有偿使用费收入   </t>
  </si>
  <si>
    <t xml:space="preserve">  3、国家电影事业发展专项资金收入</t>
  </si>
  <si>
    <t xml:space="preserve">  4、彩票公益金收入</t>
  </si>
  <si>
    <t xml:space="preserve">  5、旅游发展基金收入</t>
  </si>
  <si>
    <t>二、本级政府性基金收入</t>
  </si>
  <si>
    <t>1、国有土地使用权出让收入</t>
  </si>
  <si>
    <t>2、城市公用事业附加收入</t>
  </si>
  <si>
    <t>3、城市基础设施配套费收入</t>
  </si>
  <si>
    <t>4、新型墙体材料专项基金收入</t>
  </si>
  <si>
    <t>5、水土保持补偿费收入</t>
  </si>
  <si>
    <t>6、污水处理费收入</t>
  </si>
  <si>
    <t>7、其他政府性基金收入</t>
  </si>
  <si>
    <t>三、地方政府专项债务转贷收入</t>
  </si>
  <si>
    <t>本年收入合计</t>
  </si>
  <si>
    <t>一、上级政府性基金支出（相关部门、镇）</t>
  </si>
  <si>
    <t xml:space="preserve">  1、大中型水库移民后期扶持基金支出</t>
  </si>
  <si>
    <t xml:space="preserve">  2、新增建设用地土地有偿使用费支出   </t>
  </si>
  <si>
    <t xml:space="preserve">  3、国家电影事业发展专项资金支出</t>
  </si>
  <si>
    <t xml:space="preserve">  4、彩票公益金支出</t>
  </si>
  <si>
    <t>其中：镇级135万元</t>
  </si>
  <si>
    <t xml:space="preserve">  5、旅游发展基金支出</t>
  </si>
  <si>
    <t xml:space="preserve">  6、2017年城乡社区服务体系建设等项目支出</t>
  </si>
  <si>
    <t xml:space="preserve">  7、2016年以奖代补专项支出</t>
  </si>
  <si>
    <t xml:space="preserve">  8、高龄老人生活保健补助支出</t>
  </si>
  <si>
    <t xml:space="preserve">  9、2017年耕地开垦费支出</t>
  </si>
  <si>
    <t xml:space="preserve">  10、资助养老服务机构建设项目支出</t>
  </si>
  <si>
    <t xml:space="preserve">  11、下达养老服务体系建设和儿童福利院机构运转补助支出</t>
  </si>
  <si>
    <t>二、本级政府性基金支出</t>
  </si>
  <si>
    <t>（一）国有土地使用权出让收入安排的支出</t>
  </si>
  <si>
    <t xml:space="preserve">  1、征地拆迁补偿支出（国土局）</t>
  </si>
  <si>
    <t xml:space="preserve">  2、土地开发支出（国土局）</t>
  </si>
  <si>
    <t xml:space="preserve">  3、农村宅基地权籍调查测绘支出（国土局）</t>
  </si>
  <si>
    <t xml:space="preserve">  4、城市建设支出（住建局）</t>
  </si>
  <si>
    <t>棚户区改造</t>
  </si>
  <si>
    <t xml:space="preserve">  5、城市照明电费（住建局）</t>
  </si>
  <si>
    <t xml:space="preserve">  6、易地扶贫搬迁县级配套支出</t>
  </si>
  <si>
    <t xml:space="preserve">  7、生态博物馆基础设施建设支出</t>
  </si>
  <si>
    <t>（二）专项置换债券支出</t>
  </si>
  <si>
    <t>（三）调入一般公共预算收入统筹安排支出</t>
  </si>
  <si>
    <t>三、镇级政府性基金支出</t>
  </si>
  <si>
    <t>四、债务还本支出</t>
  </si>
  <si>
    <t>五、上解支出</t>
  </si>
  <si>
    <t>本年支出合计</t>
  </si>
  <si>
    <t>项目</t>
  </si>
  <si>
    <t>合计</t>
  </si>
  <si>
    <t>城关</t>
  </si>
  <si>
    <t>涧池</t>
  </si>
  <si>
    <t>平梁</t>
  </si>
  <si>
    <t>蒲溪</t>
  </si>
  <si>
    <t>双乳</t>
  </si>
  <si>
    <t>观音河</t>
  </si>
  <si>
    <t>双河口</t>
  </si>
  <si>
    <t>铁佛寺</t>
  </si>
  <si>
    <t>漩涡</t>
  </si>
  <si>
    <t>汉阳</t>
  </si>
  <si>
    <t>国有土地使用权出让相关支出</t>
  </si>
  <si>
    <t>城市公用事业附加相关支出</t>
  </si>
  <si>
    <t>国有土地收益基金相关支出</t>
  </si>
  <si>
    <t>农业土地开发资金相关支出</t>
  </si>
  <si>
    <t>城市基础设施配套费相关支出</t>
  </si>
  <si>
    <t>污水处理费相关支出</t>
  </si>
  <si>
    <t>海南省高等级公路车辆通行附加费及对应专项债务收入安排的支出</t>
  </si>
  <si>
    <t>车辆通行费及对应专项债务收入安排的支出</t>
  </si>
  <si>
    <t>港口建设费及对应专项债务收入安排的支出</t>
  </si>
  <si>
    <t>铁路建设基金支出</t>
  </si>
  <si>
    <t>船舶油污损害赔偿基金支出</t>
  </si>
  <si>
    <t>民航发展基金支出</t>
  </si>
  <si>
    <t>新型墙体材料专项基金及对应专项债务收入安排的支出</t>
  </si>
  <si>
    <t>农网还贷资金支出</t>
  </si>
  <si>
    <t>金融支出</t>
  </si>
  <si>
    <t>中央特别国债经营基金支出</t>
  </si>
  <si>
    <t>中央特别国债经营基金财务支出</t>
  </si>
  <si>
    <t>彩票发行销售机构业务费安排的支出</t>
  </si>
  <si>
    <t>彩票公益金安排的支出</t>
  </si>
  <si>
    <t>其他政府性基金安排的支出</t>
  </si>
  <si>
    <t>单位:亿元</t>
  </si>
  <si>
    <t>专项债务</t>
  </si>
  <si>
    <t>项  目</t>
  </si>
  <si>
    <t>一、利润收入</t>
  </si>
  <si>
    <t>二、股利、股息收入</t>
  </si>
  <si>
    <t>三、产权转让收入</t>
  </si>
  <si>
    <t>四、其他国有资本经营预算收入</t>
  </si>
  <si>
    <t>本 年 收 入 合 计</t>
  </si>
  <si>
    <t>一、解决历史遗留问题及改革成本支出</t>
  </si>
  <si>
    <t>二、国有企业资本金注入</t>
  </si>
  <si>
    <t>三、国有企业政策性补贴</t>
  </si>
  <si>
    <t>四、其他国有资本经营预算支出</t>
  </si>
  <si>
    <t>本 年 支 出 合 计</t>
  </si>
  <si>
    <t>一、企业职工基本养老保险基金收入</t>
  </si>
  <si>
    <t>二、城乡居民社会养老保险基金收入</t>
  </si>
  <si>
    <t>三、机关事业单位基本养老保险基金收入</t>
  </si>
  <si>
    <t>四、城镇职工基本医疗保险基金收入</t>
  </si>
  <si>
    <t>五、城乡居民基本医疗保险基金收入</t>
  </si>
  <si>
    <t>六、城镇居民基本医疗保险基金收入</t>
  </si>
  <si>
    <t>七、新型农村合作医疗保险基金收入</t>
  </si>
  <si>
    <t>八、失业保险基金收入</t>
  </si>
  <si>
    <t>九、工伤保险基金收入</t>
  </si>
  <si>
    <t>十、生育保险基金收入</t>
  </si>
  <si>
    <t>收  入  合  计</t>
  </si>
  <si>
    <t>上年结余</t>
  </si>
  <si>
    <t>收入总计</t>
  </si>
  <si>
    <t>一、企业职工基本养老保险基金支出</t>
  </si>
  <si>
    <t>二、城乡居民社会养老保险基金支出</t>
  </si>
  <si>
    <t>三、机关事业单位基本养老保险基金支出</t>
  </si>
  <si>
    <t>四、城镇职工基本医疗保险基金支出</t>
  </si>
  <si>
    <t>五、城乡居民基本医疗保险基金支出</t>
  </si>
  <si>
    <t>六、城镇居民基本医疗保险基金支出</t>
  </si>
  <si>
    <t>七、新型农村合作医疗保险基金支出</t>
  </si>
  <si>
    <t>八、失业保险基金支出</t>
  </si>
  <si>
    <t>九、工伤保险基金支出</t>
  </si>
  <si>
    <t>十、生育保险基金支出</t>
  </si>
  <si>
    <t>支  出  合  计</t>
  </si>
  <si>
    <t>年末滚存结余</t>
  </si>
  <si>
    <t>支出总计</t>
  </si>
</sst>
</file>

<file path=xl/styles.xml><?xml version="1.0" encoding="utf-8"?>
<styleSheet xmlns="http://schemas.openxmlformats.org/spreadsheetml/2006/main">
  <numFmts count="15">
    <numFmt numFmtId="176" formatCode="#,##0.00000"/>
    <numFmt numFmtId="177" formatCode="#,##0_ "/>
    <numFmt numFmtId="178" formatCode="#,##0.00_);[Red]\(#,##0.00\)"/>
    <numFmt numFmtId="179" formatCode="_ \¥* #,##0.00_ ;_ \¥* \-#,##0.00_ ;_ \¥* &quot;-&quot;??_ ;_ @_ "/>
    <numFmt numFmtId="42" formatCode="_ &quot;￥&quot;* #,##0_ ;_ &quot;￥&quot;* \-#,##0_ ;_ &quot;￥&quot;* &quot;-&quot;_ ;_ @_ "/>
    <numFmt numFmtId="180" formatCode="#,##0_ ;[Red]\-#,##0\ "/>
    <numFmt numFmtId="43" formatCode="_ * #,##0.00_ ;_ * \-#,##0.00_ ;_ * &quot;-&quot;??_ ;_ @_ "/>
    <numFmt numFmtId="181" formatCode="0.0000"/>
    <numFmt numFmtId="182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183" formatCode="#,##0_);[Red]\(#,##0\)"/>
    <numFmt numFmtId="184" formatCode="#,##0.00_ "/>
    <numFmt numFmtId="185" formatCode="#,##0.0000_ ;[Red]\-#,##0.0000\ "/>
    <numFmt numFmtId="186" formatCode="0.00_ "/>
  </numFmts>
  <fonts count="52">
    <font>
      <sz val="12"/>
      <name val="宋体"/>
      <charset val="134"/>
    </font>
    <font>
      <b/>
      <sz val="12"/>
      <name val="宋体"/>
      <charset val="134"/>
    </font>
    <font>
      <b/>
      <sz val="20"/>
      <name val="华文中宋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0"/>
      <name val="Helv"/>
      <charset val="134"/>
    </font>
    <font>
      <b/>
      <sz val="18"/>
      <name val="华文中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4"/>
      <name val="仿宋_GB2312"/>
      <charset val="134"/>
    </font>
    <font>
      <sz val="14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8"/>
      <name val="方正大标宋简体"/>
      <charset val="134"/>
    </font>
    <font>
      <sz val="12"/>
      <name val="方正大标宋简体"/>
      <charset val="134"/>
    </font>
    <font>
      <b/>
      <sz val="10"/>
      <name val="宋体"/>
      <charset val="134"/>
    </font>
    <font>
      <sz val="8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sz val="12"/>
      <name val="黑体"/>
      <charset val="134"/>
    </font>
    <font>
      <sz val="11"/>
      <name val="楷体_GB2312"/>
      <charset val="134"/>
    </font>
    <font>
      <b/>
      <sz val="20"/>
      <name val="宋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b/>
      <sz val="12"/>
      <name val="黑体"/>
      <charset val="134"/>
    </font>
    <font>
      <b/>
      <sz val="14"/>
      <name val="仿宋_GB2312"/>
      <charset val="134"/>
    </font>
    <font>
      <sz val="9"/>
      <name val="楷体_GB2312"/>
      <charset val="134"/>
    </font>
    <font>
      <sz val="22"/>
      <color indexed="8"/>
      <name val="方正小标宋简体"/>
      <charset val="134"/>
    </font>
    <font>
      <sz val="12"/>
      <color rgb="FF000000"/>
      <name val="宋体"/>
      <charset val="134"/>
    </font>
    <font>
      <sz val="28"/>
      <color indexed="8"/>
      <name val="方正小标宋简体"/>
      <charset val="134"/>
    </font>
    <font>
      <sz val="22"/>
      <color indexed="8"/>
      <name val="楷体_GB2312"/>
      <charset val="134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sz val="11"/>
      <color indexed="10"/>
      <name val="宋体"/>
      <charset val="0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sz val="11"/>
      <color indexed="17"/>
      <name val="宋体"/>
      <charset val="0"/>
    </font>
    <font>
      <sz val="10"/>
      <color indexed="8"/>
      <name val="Arial"/>
      <charset val="134"/>
    </font>
    <font>
      <sz val="10"/>
      <name val="Arial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4" fillId="5" borderId="14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2" fillId="2" borderId="12" applyNumberFormat="0" applyAlignment="0" applyProtection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48" fillId="16" borderId="18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42" fillId="1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179" fontId="0" fillId="0" borderId="0" applyFont="0" applyFill="0" applyBorder="0" applyAlignment="0" applyProtection="0">
      <alignment vertical="center"/>
    </xf>
    <xf numFmtId="0" fontId="51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0" borderId="0" applyBorder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1" fillId="0" borderId="0" applyBorder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239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3" fontId="0" fillId="0" borderId="1" xfId="0" applyNumberFormat="1" applyFont="1" applyFill="1" applyBorder="1" applyAlignment="1" applyProtection="1">
      <alignment horizontal="center" vertical="center"/>
    </xf>
    <xf numFmtId="3" fontId="0" fillId="0" borderId="1" xfId="0" applyNumberFormat="1" applyFont="1" applyFill="1" applyBorder="1" applyAlignment="1" applyProtection="1">
      <alignment vertical="center"/>
    </xf>
    <xf numFmtId="177" fontId="3" fillId="0" borderId="2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/>
    <xf numFmtId="177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/>
    </xf>
    <xf numFmtId="184" fontId="0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184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/>
    <xf numFmtId="177" fontId="3" fillId="0" borderId="3" xfId="0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/>
    <xf numFmtId="0" fontId="5" fillId="0" borderId="0" xfId="0" applyFont="1" applyFill="1" applyAlignment="1"/>
    <xf numFmtId="177" fontId="4" fillId="0" borderId="2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/>
    <xf numFmtId="0" fontId="5" fillId="0" borderId="0" xfId="0" applyFont="1" applyFill="1" applyAlignment="1">
      <alignment vertical="center"/>
    </xf>
    <xf numFmtId="3" fontId="0" fillId="0" borderId="0" xfId="0" applyNumberFormat="1" applyFont="1" applyFill="1" applyAlignment="1" applyProtection="1"/>
    <xf numFmtId="3" fontId="6" fillId="0" borderId="0" xfId="0" applyNumberFormat="1" applyFont="1" applyFill="1" applyAlignment="1" applyProtection="1">
      <alignment horizontal="center" vertical="center"/>
    </xf>
    <xf numFmtId="3" fontId="0" fillId="0" borderId="0" xfId="0" applyNumberFormat="1" applyFont="1" applyFill="1" applyAlignment="1" applyProtection="1">
      <alignment horizontal="left" vertical="center"/>
    </xf>
    <xf numFmtId="3" fontId="0" fillId="0" borderId="5" xfId="0" applyNumberFormat="1" applyFont="1" applyFill="1" applyBorder="1" applyAlignment="1" applyProtection="1">
      <alignment horizontal="right"/>
    </xf>
    <xf numFmtId="3" fontId="0" fillId="0" borderId="1" xfId="0" applyNumberFormat="1" applyFont="1" applyFill="1" applyBorder="1" applyAlignment="1">
      <alignment horizontal="center" vertical="center" wrapText="1"/>
    </xf>
    <xf numFmtId="182" fontId="7" fillId="0" borderId="6" xfId="0" applyNumberFormat="1" applyFont="1" applyFill="1" applyBorder="1" applyAlignment="1" applyProtection="1">
      <alignment horizontal="right" vertical="center"/>
    </xf>
    <xf numFmtId="0" fontId="0" fillId="0" borderId="1" xfId="0" applyFont="1" applyFill="1" applyBorder="1" applyAlignment="1">
      <alignment vertical="center"/>
    </xf>
    <xf numFmtId="177" fontId="3" fillId="0" borderId="2" xfId="0" applyNumberFormat="1" applyFont="1" applyFill="1" applyBorder="1" applyAlignment="1" applyProtection="1">
      <alignment horizontal="right" vertical="center"/>
    </xf>
    <xf numFmtId="177" fontId="3" fillId="2" borderId="2" xfId="0" applyNumberFormat="1" applyFont="1" applyFill="1" applyBorder="1" applyAlignment="1" applyProtection="1">
      <alignment horizontal="right"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4" fillId="0" borderId="6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177" fontId="0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ont="1" applyFill="1" applyBorder="1" applyAlignment="1" applyProtection="1">
      <alignment horizontal="left" vertical="center"/>
    </xf>
    <xf numFmtId="177" fontId="0" fillId="0" borderId="1" xfId="0" applyNumberFormat="1" applyFont="1" applyFill="1" applyBorder="1" applyAlignment="1" applyProtection="1">
      <alignment horizontal="right" vertical="center"/>
    </xf>
    <xf numFmtId="3" fontId="1" fillId="0" borderId="1" xfId="0" applyNumberFormat="1" applyFont="1" applyFill="1" applyBorder="1" applyAlignment="1" applyProtection="1">
      <alignment horizontal="left" vertical="center"/>
    </xf>
    <xf numFmtId="177" fontId="1" fillId="0" borderId="1" xfId="0" applyNumberFormat="1" applyFont="1" applyFill="1" applyBorder="1" applyAlignment="1" applyProtection="1">
      <alignment horizontal="right" vertical="center"/>
    </xf>
    <xf numFmtId="186" fontId="0" fillId="0" borderId="1" xfId="0" applyNumberFormat="1" applyFont="1" applyFill="1" applyBorder="1" applyAlignment="1"/>
    <xf numFmtId="3" fontId="9" fillId="0" borderId="0" xfId="0" applyNumberFormat="1" applyFont="1" applyFill="1" applyAlignment="1" applyProtection="1">
      <alignment horizontal="right" vertical="center"/>
    </xf>
    <xf numFmtId="0" fontId="9" fillId="0" borderId="0" xfId="0" applyFont="1" applyFill="1" applyAlignment="1"/>
    <xf numFmtId="0" fontId="8" fillId="0" borderId="0" xfId="0" applyFont="1" applyFill="1" applyAlignment="1"/>
    <xf numFmtId="3" fontId="10" fillId="0" borderId="0" xfId="0" applyNumberFormat="1" applyFont="1" applyFill="1" applyAlignment="1" applyProtection="1">
      <alignment horizontal="right" vertical="center"/>
    </xf>
    <xf numFmtId="3" fontId="0" fillId="0" borderId="0" xfId="0" applyNumberFormat="1" applyFont="1" applyFill="1" applyAlignment="1" applyProtection="1">
      <alignment horizontal="right" vertical="center"/>
    </xf>
    <xf numFmtId="0" fontId="8" fillId="0" borderId="1" xfId="0" applyFont="1" applyFill="1" applyBorder="1" applyAlignment="1"/>
    <xf numFmtId="0" fontId="0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177" fontId="1" fillId="0" borderId="1" xfId="0" applyNumberFormat="1" applyFont="1" applyFill="1" applyBorder="1" applyAlignment="1" applyProtection="1">
      <alignment horizontal="left" vertical="center"/>
    </xf>
    <xf numFmtId="176" fontId="9" fillId="0" borderId="0" xfId="0" applyNumberFormat="1" applyFont="1" applyFill="1" applyAlignment="1" applyProtection="1">
      <alignment horizontal="right" vertical="center"/>
    </xf>
    <xf numFmtId="18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11" fillId="0" borderId="0" xfId="0" applyNumberFormat="1" applyFont="1" applyFill="1" applyAlignment="1" applyProtection="1">
      <alignment horizontal="center" vertical="center"/>
    </xf>
    <xf numFmtId="182" fontId="11" fillId="0" borderId="0" xfId="0" applyNumberFormat="1" applyFont="1" applyFill="1" applyAlignment="1" applyProtection="1">
      <alignment horizontal="center" vertical="center"/>
    </xf>
    <xf numFmtId="0" fontId="12" fillId="0" borderId="0" xfId="0" applyNumberFormat="1" applyFont="1" applyFill="1" applyAlignment="1" applyProtection="1">
      <alignment horizontal="right" vertical="center"/>
    </xf>
    <xf numFmtId="186" fontId="0" fillId="0" borderId="0" xfId="0" applyNumberFormat="1" applyFont="1" applyFill="1" applyAlignment="1">
      <alignment horizontal="center"/>
    </xf>
    <xf numFmtId="186" fontId="12" fillId="0" borderId="0" xfId="0" applyNumberFormat="1" applyFont="1" applyFill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182" fontId="0" fillId="0" borderId="8" xfId="0" applyNumberFormat="1" applyFont="1" applyFill="1" applyBorder="1" applyAlignment="1" applyProtection="1">
      <alignment horizontal="center" vertical="center"/>
    </xf>
    <xf numFmtId="182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186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/>
    </xf>
    <xf numFmtId="186" fontId="0" fillId="0" borderId="1" xfId="0" applyNumberFormat="1" applyFont="1" applyFill="1" applyBorder="1" applyAlignment="1">
      <alignment horizontal="center"/>
    </xf>
    <xf numFmtId="186" fontId="0" fillId="0" borderId="1" xfId="0" applyNumberFormat="1" applyFill="1" applyBorder="1" applyAlignment="1">
      <alignment horizont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1" xfId="103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3" applyNumberFormat="1" applyFont="1" applyFill="1" applyBorder="1" applyAlignment="1" applyProtection="1">
      <alignment horizontal="center" vertical="center"/>
    </xf>
    <xf numFmtId="3" fontId="12" fillId="2" borderId="1" xfId="0" applyNumberFormat="1" applyFont="1" applyFill="1" applyBorder="1">
      <alignment vertical="center"/>
    </xf>
    <xf numFmtId="0" fontId="15" fillId="0" borderId="8" xfId="117" applyNumberFormat="1" applyFont="1" applyFill="1" applyBorder="1" applyAlignment="1" applyProtection="1">
      <alignment horizontal="left" vertical="center"/>
    </xf>
    <xf numFmtId="3" fontId="12" fillId="2" borderId="1" xfId="102" applyNumberFormat="1" applyFont="1" applyFill="1" applyBorder="1" applyAlignment="1" applyProtection="1">
      <alignment horizontal="right" vertical="center"/>
    </xf>
    <xf numFmtId="3" fontId="12" fillId="2" borderId="1" xfId="46" applyNumberFormat="1" applyFont="1" applyFill="1" applyBorder="1" applyAlignment="1" applyProtection="1">
      <alignment horizontal="right" vertical="center"/>
    </xf>
    <xf numFmtId="3" fontId="12" fillId="2" borderId="1" xfId="104" applyNumberFormat="1" applyFont="1" applyFill="1" applyBorder="1" applyAlignment="1" applyProtection="1">
      <alignment horizontal="right" vertical="center"/>
    </xf>
    <xf numFmtId="3" fontId="12" fillId="2" borderId="1" xfId="52" applyNumberFormat="1" applyFont="1" applyFill="1" applyBorder="1" applyAlignment="1" applyProtection="1">
      <alignment horizontal="right" vertical="center"/>
    </xf>
    <xf numFmtId="3" fontId="12" fillId="2" borderId="1" xfId="118" applyNumberFormat="1" applyFont="1" applyFill="1" applyBorder="1" applyAlignment="1" applyProtection="1">
      <alignment horizontal="right" vertical="center"/>
    </xf>
    <xf numFmtId="3" fontId="12" fillId="2" borderId="1" xfId="4" applyNumberFormat="1" applyFont="1" applyFill="1" applyBorder="1" applyAlignment="1" applyProtection="1">
      <alignment horizontal="right" vertical="center"/>
    </xf>
    <xf numFmtId="3" fontId="12" fillId="3" borderId="1" xfId="102" applyNumberFormat="1" applyFont="1" applyFill="1" applyBorder="1" applyAlignment="1" applyProtection="1">
      <alignment horizontal="right" vertical="center"/>
    </xf>
    <xf numFmtId="3" fontId="12" fillId="3" borderId="1" xfId="46" applyNumberFormat="1" applyFont="1" applyFill="1" applyBorder="1" applyAlignment="1" applyProtection="1">
      <alignment horizontal="right" vertical="center"/>
    </xf>
    <xf numFmtId="3" fontId="12" fillId="3" borderId="1" xfId="104" applyNumberFormat="1" applyFont="1" applyFill="1" applyBorder="1" applyAlignment="1" applyProtection="1">
      <alignment horizontal="right" vertical="center"/>
    </xf>
    <xf numFmtId="3" fontId="12" fillId="3" borderId="1" xfId="52" applyNumberFormat="1" applyFont="1" applyFill="1" applyBorder="1" applyAlignment="1" applyProtection="1">
      <alignment horizontal="right" vertical="center"/>
    </xf>
    <xf numFmtId="3" fontId="12" fillId="3" borderId="1" xfId="118" applyNumberFormat="1" applyFont="1" applyFill="1" applyBorder="1" applyAlignment="1" applyProtection="1">
      <alignment horizontal="right" vertical="center"/>
    </xf>
    <xf numFmtId="3" fontId="12" fillId="3" borderId="1" xfId="4" applyNumberFormat="1" applyFont="1" applyFill="1" applyBorder="1" applyAlignment="1" applyProtection="1">
      <alignment horizontal="right" vertical="center"/>
    </xf>
    <xf numFmtId="0" fontId="15" fillId="2" borderId="1" xfId="3" applyNumberFormat="1" applyFont="1" applyFill="1" applyBorder="1" applyAlignment="1" applyProtection="1">
      <alignment horizontal="left" vertical="center"/>
    </xf>
    <xf numFmtId="0" fontId="15" fillId="2" borderId="1" xfId="3" applyNumberFormat="1" applyFont="1" applyFill="1" applyBorder="1" applyAlignment="1" applyProtection="1">
      <alignment horizontal="left" vertical="center" wrapText="1"/>
    </xf>
    <xf numFmtId="3" fontId="12" fillId="3" borderId="1" xfId="102" applyNumberFormat="1" applyFont="1" applyFill="1" applyBorder="1" applyAlignment="1" applyProtection="1">
      <alignment horizontal="right" vertical="center" wrapText="1"/>
    </xf>
    <xf numFmtId="3" fontId="12" fillId="3" borderId="1" xfId="46" applyNumberFormat="1" applyFont="1" applyFill="1" applyBorder="1" applyAlignment="1" applyProtection="1">
      <alignment horizontal="right" vertical="center" wrapText="1"/>
    </xf>
    <xf numFmtId="3" fontId="12" fillId="3" borderId="1" xfId="104" applyNumberFormat="1" applyFont="1" applyFill="1" applyBorder="1" applyAlignment="1" applyProtection="1">
      <alignment horizontal="right" vertical="center" wrapText="1"/>
    </xf>
    <xf numFmtId="3" fontId="12" fillId="3" borderId="1" xfId="52" applyNumberFormat="1" applyFont="1" applyFill="1" applyBorder="1" applyAlignment="1" applyProtection="1">
      <alignment horizontal="right" vertical="center" wrapText="1"/>
    </xf>
    <xf numFmtId="3" fontId="12" fillId="3" borderId="1" xfId="118" applyNumberFormat="1" applyFont="1" applyFill="1" applyBorder="1" applyAlignment="1" applyProtection="1">
      <alignment horizontal="right" vertical="center" wrapText="1"/>
    </xf>
    <xf numFmtId="3" fontId="12" fillId="3" borderId="1" xfId="4" applyNumberFormat="1" applyFont="1" applyFill="1" applyBorder="1" applyAlignment="1" applyProtection="1">
      <alignment horizontal="right" vertical="center" wrapText="1"/>
    </xf>
    <xf numFmtId="0" fontId="12" fillId="0" borderId="1" xfId="0" applyFont="1" applyBorder="1">
      <alignment vertical="center"/>
    </xf>
    <xf numFmtId="0" fontId="12" fillId="0" borderId="5" xfId="0" applyFont="1" applyBorder="1" applyAlignment="1">
      <alignment horizontal="center" vertical="center"/>
    </xf>
    <xf numFmtId="3" fontId="12" fillId="2" borderId="1" xfId="119" applyNumberFormat="1" applyFont="1" applyFill="1" applyBorder="1" applyAlignment="1" applyProtection="1">
      <alignment horizontal="right" vertical="center"/>
    </xf>
    <xf numFmtId="3" fontId="12" fillId="2" borderId="1" xfId="120" applyNumberFormat="1" applyFont="1" applyFill="1" applyBorder="1" applyAlignment="1" applyProtection="1">
      <alignment horizontal="right" vertical="center"/>
    </xf>
    <xf numFmtId="3" fontId="12" fillId="2" borderId="1" xfId="121" applyNumberFormat="1" applyFont="1" applyFill="1" applyBorder="1" applyAlignment="1" applyProtection="1">
      <alignment horizontal="right" vertical="center"/>
    </xf>
    <xf numFmtId="3" fontId="12" fillId="2" borderId="1" xfId="122" applyNumberFormat="1" applyFont="1" applyFill="1" applyBorder="1" applyAlignment="1" applyProtection="1">
      <alignment horizontal="right" vertical="center"/>
    </xf>
    <xf numFmtId="3" fontId="12" fillId="3" borderId="1" xfId="119" applyNumberFormat="1" applyFont="1" applyFill="1" applyBorder="1" applyAlignment="1" applyProtection="1">
      <alignment horizontal="right" vertical="center"/>
    </xf>
    <xf numFmtId="3" fontId="12" fillId="3" borderId="1" xfId="120" applyNumberFormat="1" applyFont="1" applyFill="1" applyBorder="1" applyAlignment="1" applyProtection="1">
      <alignment horizontal="right" vertical="center"/>
    </xf>
    <xf numFmtId="3" fontId="12" fillId="3" borderId="1" xfId="121" applyNumberFormat="1" applyFont="1" applyFill="1" applyBorder="1" applyAlignment="1" applyProtection="1">
      <alignment horizontal="right" vertical="center"/>
    </xf>
    <xf numFmtId="3" fontId="12" fillId="3" borderId="1" xfId="122" applyNumberFormat="1" applyFont="1" applyFill="1" applyBorder="1" applyAlignment="1" applyProtection="1">
      <alignment horizontal="right" vertical="center"/>
    </xf>
    <xf numFmtId="3" fontId="12" fillId="3" borderId="1" xfId="119" applyNumberFormat="1" applyFont="1" applyFill="1" applyBorder="1" applyAlignment="1" applyProtection="1">
      <alignment horizontal="right" vertical="center" wrapText="1"/>
    </xf>
    <xf numFmtId="3" fontId="12" fillId="3" borderId="1" xfId="120" applyNumberFormat="1" applyFont="1" applyFill="1" applyBorder="1" applyAlignment="1" applyProtection="1">
      <alignment horizontal="right" vertical="center" wrapText="1"/>
    </xf>
    <xf numFmtId="3" fontId="12" fillId="3" borderId="1" xfId="121" applyNumberFormat="1" applyFont="1" applyFill="1" applyBorder="1" applyAlignment="1" applyProtection="1">
      <alignment horizontal="right" vertical="center" wrapText="1"/>
    </xf>
    <xf numFmtId="3" fontId="12" fillId="3" borderId="1" xfId="122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Fill="1" applyAlignment="1"/>
    <xf numFmtId="0" fontId="12" fillId="0" borderId="0" xfId="0" applyFont="1" applyFill="1" applyAlignment="1">
      <alignment horizontal="right"/>
    </xf>
    <xf numFmtId="3" fontId="12" fillId="0" borderId="1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3" fontId="12" fillId="0" borderId="7" xfId="0" applyNumberFormat="1" applyFont="1" applyFill="1" applyBorder="1" applyAlignment="1">
      <alignment horizontal="center" vertical="center" wrapText="1"/>
    </xf>
    <xf numFmtId="3" fontId="12" fillId="0" borderId="4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 applyProtection="1">
      <alignment vertical="center"/>
    </xf>
    <xf numFmtId="0" fontId="8" fillId="0" borderId="0" xfId="0" applyFont="1" applyFill="1" applyAlignment="1">
      <alignment horizontal="right"/>
    </xf>
    <xf numFmtId="3" fontId="8" fillId="0" borderId="1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right" vertical="center"/>
    </xf>
    <xf numFmtId="177" fontId="8" fillId="0" borderId="1" xfId="71" applyNumberFormat="1" applyFont="1" applyBorder="1" applyAlignment="1">
      <alignment vertical="center"/>
    </xf>
    <xf numFmtId="177" fontId="8" fillId="0" borderId="1" xfId="41" applyNumberFormat="1" applyFont="1" applyBorder="1" applyAlignment="1">
      <alignment vertical="center"/>
    </xf>
    <xf numFmtId="177" fontId="8" fillId="0" borderId="1" xfId="70" applyNumberFormat="1" applyFont="1" applyBorder="1" applyAlignment="1">
      <alignment vertical="center"/>
    </xf>
    <xf numFmtId="177" fontId="8" fillId="0" borderId="1" xfId="34" applyNumberFormat="1" applyFont="1" applyBorder="1" applyAlignment="1">
      <alignment vertical="center"/>
    </xf>
    <xf numFmtId="177" fontId="8" fillId="0" borderId="1" xfId="96" applyNumberFormat="1" applyFont="1" applyBorder="1" applyAlignment="1">
      <alignment vertical="center"/>
    </xf>
    <xf numFmtId="177" fontId="8" fillId="0" borderId="1" xfId="93" applyNumberFormat="1" applyFont="1" applyBorder="1" applyAlignment="1">
      <alignment vertical="center"/>
    </xf>
    <xf numFmtId="177" fontId="4" fillId="0" borderId="1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vertical="center"/>
    </xf>
    <xf numFmtId="177" fontId="8" fillId="0" borderId="1" xfId="93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3" fontId="17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Alignment="1"/>
    <xf numFmtId="182" fontId="12" fillId="0" borderId="0" xfId="0" applyNumberFormat="1" applyFont="1" applyFill="1" applyAlignment="1" applyProtection="1">
      <alignment horizontal="center" vertical="center"/>
    </xf>
    <xf numFmtId="182" fontId="0" fillId="0" borderId="1" xfId="0" applyNumberFormat="1" applyFont="1" applyFill="1" applyBorder="1" applyAlignment="1" applyProtection="1">
      <alignment horizontal="center" vertical="center"/>
    </xf>
    <xf numFmtId="0" fontId="6" fillId="0" borderId="0" xfId="82" applyNumberFormat="1" applyFont="1" applyFill="1" applyAlignment="1">
      <alignment horizontal="center" vertical="center" wrapText="1"/>
    </xf>
    <xf numFmtId="0" fontId="0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5" fillId="2" borderId="1" xfId="105" applyNumberFormat="1" applyFont="1" applyFill="1" applyBorder="1" applyAlignment="1" applyProtection="1">
      <alignment horizontal="center" vertical="center" wrapText="1"/>
    </xf>
    <xf numFmtId="0" fontId="15" fillId="0" borderId="1" xfId="105" applyNumberFormat="1" applyFont="1" applyFill="1" applyBorder="1" applyAlignment="1" applyProtection="1">
      <alignment horizontal="center" vertical="center" wrapText="1"/>
    </xf>
    <xf numFmtId="0" fontId="17" fillId="2" borderId="1" xfId="105" applyNumberFormat="1" applyFont="1" applyFill="1" applyBorder="1" applyAlignment="1" applyProtection="1">
      <alignment horizontal="left" vertical="center"/>
    </xf>
    <xf numFmtId="0" fontId="17" fillId="0" borderId="1" xfId="0" applyFont="1" applyBorder="1">
      <alignment vertical="center"/>
    </xf>
    <xf numFmtId="4" fontId="0" fillId="0" borderId="0" xfId="0" applyNumberFormat="1">
      <alignment vertical="center"/>
    </xf>
    <xf numFmtId="0" fontId="8" fillId="2" borderId="1" xfId="105" applyNumberFormat="1" applyFont="1" applyFill="1" applyBorder="1" applyAlignment="1" applyProtection="1">
      <alignment horizontal="left" vertical="center"/>
    </xf>
    <xf numFmtId="4" fontId="8" fillId="0" borderId="1" xfId="0" applyNumberFormat="1" applyFont="1" applyBorder="1">
      <alignment vertical="center"/>
    </xf>
    <xf numFmtId="178" fontId="7" fillId="0" borderId="1" xfId="47" applyNumberFormat="1" applyFont="1" applyBorder="1" applyAlignment="1">
      <alignment horizontal="right" vertical="center" shrinkToFit="1"/>
    </xf>
    <xf numFmtId="178" fontId="19" fillId="0" borderId="1" xfId="47" applyNumberFormat="1" applyFont="1" applyBorder="1" applyAlignment="1">
      <alignment horizontal="right" vertical="center" shrinkToFit="1"/>
    </xf>
    <xf numFmtId="178" fontId="8" fillId="0" borderId="1" xfId="0" applyNumberFormat="1" applyFont="1" applyBorder="1">
      <alignment vertical="center"/>
    </xf>
    <xf numFmtId="183" fontId="7" fillId="0" borderId="1" xfId="47" applyNumberFormat="1" applyFont="1" applyBorder="1" applyAlignment="1">
      <alignment horizontal="right" vertical="center" shrinkToFit="1"/>
    </xf>
    <xf numFmtId="183" fontId="8" fillId="0" borderId="1" xfId="0" applyNumberFormat="1" applyFont="1" applyBorder="1">
      <alignment vertical="center"/>
    </xf>
    <xf numFmtId="0" fontId="17" fillId="2" borderId="1" xfId="105" applyNumberFormat="1" applyFont="1" applyFill="1" applyBorder="1" applyAlignment="1" applyProtection="1">
      <alignment horizontal="center" vertical="center"/>
    </xf>
    <xf numFmtId="0" fontId="17" fillId="2" borderId="1" xfId="105" applyNumberFormat="1" applyFont="1" applyFill="1" applyBorder="1" applyAlignment="1" applyProtection="1">
      <alignment horizontal="right" vertical="center"/>
    </xf>
    <xf numFmtId="0" fontId="8" fillId="2" borderId="0" xfId="105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/>
    <xf numFmtId="0" fontId="0" fillId="0" borderId="0" xfId="0" applyFill="1" applyBorder="1" applyAlignment="1"/>
    <xf numFmtId="0" fontId="11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left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3" fontId="8" fillId="0" borderId="1" xfId="0" applyNumberFormat="1" applyFont="1" applyFill="1" applyBorder="1" applyAlignment="1" applyProtection="1">
      <alignment horizontal="right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0" fontId="20" fillId="0" borderId="0" xfId="0" applyFont="1" applyFill="1" applyAlignment="1"/>
    <xf numFmtId="0" fontId="21" fillId="0" borderId="0" xfId="0" applyFont="1" applyFill="1" applyAlignment="1"/>
    <xf numFmtId="183" fontId="8" fillId="2" borderId="0" xfId="0" applyNumberFormat="1" applyFont="1" applyFill="1" applyAlignment="1"/>
    <xf numFmtId="183" fontId="0" fillId="0" borderId="1" xfId="0" applyNumberFormat="1" applyFont="1" applyFill="1" applyBorder="1" applyAlignment="1">
      <alignment horizontal="center" vertical="center"/>
    </xf>
    <xf numFmtId="183" fontId="8" fillId="2" borderId="1" xfId="0" applyNumberFormat="1" applyFont="1" applyFill="1" applyBorder="1" applyAlignment="1">
      <alignment horizontal="center" vertical="center"/>
    </xf>
    <xf numFmtId="180" fontId="0" fillId="0" borderId="4" xfId="0" applyNumberFormat="1" applyFont="1" applyFill="1" applyBorder="1" applyAlignment="1" applyProtection="1">
      <alignment vertical="center"/>
      <protection locked="0"/>
    </xf>
    <xf numFmtId="177" fontId="7" fillId="2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top" wrapText="1"/>
    </xf>
    <xf numFmtId="180" fontId="0" fillId="0" borderId="1" xfId="0" applyNumberFormat="1" applyFont="1" applyFill="1" applyBorder="1" applyAlignment="1" applyProtection="1">
      <alignment horizontal="left" vertical="center" indent="1"/>
      <protection locked="0"/>
    </xf>
    <xf numFmtId="177" fontId="8" fillId="2" borderId="1" xfId="109" applyNumberFormat="1" applyFont="1" applyFill="1" applyBorder="1" applyAlignment="1" applyProtection="1">
      <alignment horizontal="right" vertical="center"/>
    </xf>
    <xf numFmtId="180" fontId="0" fillId="0" borderId="1" xfId="0" applyNumberFormat="1" applyFont="1" applyFill="1" applyBorder="1" applyAlignment="1" applyProtection="1">
      <alignment vertical="center"/>
      <protection locked="0"/>
    </xf>
    <xf numFmtId="180" fontId="0" fillId="0" borderId="1" xfId="0" applyNumberFormat="1" applyFont="1" applyFill="1" applyBorder="1" applyAlignment="1" applyProtection="1">
      <alignment vertical="center" wrapText="1"/>
      <protection locked="0"/>
    </xf>
    <xf numFmtId="1" fontId="0" fillId="0" borderId="1" xfId="0" applyNumberFormat="1" applyFont="1" applyFill="1" applyBorder="1" applyAlignment="1">
      <alignment horizontal="left" wrapText="1"/>
    </xf>
    <xf numFmtId="177" fontId="21" fillId="0" borderId="0" xfId="0" applyNumberFormat="1" applyFont="1" applyFill="1" applyAlignment="1"/>
    <xf numFmtId="180" fontId="1" fillId="0" borderId="1" xfId="0" applyNumberFormat="1" applyFont="1" applyFill="1" applyBorder="1" applyAlignment="1" applyProtection="1">
      <alignment horizontal="center" vertical="center"/>
      <protection locked="0"/>
    </xf>
    <xf numFmtId="177" fontId="19" fillId="2" borderId="1" xfId="0" applyNumberFormat="1" applyFont="1" applyFill="1" applyBorder="1" applyAlignment="1">
      <alignment horizontal="right" vertical="center"/>
    </xf>
    <xf numFmtId="180" fontId="1" fillId="0" borderId="1" xfId="0" applyNumberFormat="1" applyFont="1" applyFill="1" applyBorder="1" applyAlignment="1" applyProtection="1">
      <alignment vertical="center" wrapText="1"/>
      <protection locked="0"/>
    </xf>
    <xf numFmtId="0" fontId="17" fillId="0" borderId="0" xfId="0" applyFont="1" applyFill="1" applyAlignment="1"/>
    <xf numFmtId="0" fontId="22" fillId="0" borderId="0" xfId="0" applyFont="1" applyFill="1" applyAlignment="1">
      <alignment horizont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right" vertical="center"/>
    </xf>
    <xf numFmtId="3" fontId="8" fillId="0" borderId="1" xfId="42" applyNumberFormat="1" applyFont="1" applyFill="1" applyBorder="1" applyAlignment="1" applyProtection="1">
      <alignment horizontal="right" vertical="center"/>
    </xf>
    <xf numFmtId="1" fontId="23" fillId="0" borderId="1" xfId="0" applyNumberFormat="1" applyFont="1" applyFill="1" applyBorder="1" applyAlignment="1">
      <alignment horizontal="left" vertical="center"/>
    </xf>
    <xf numFmtId="0" fontId="23" fillId="0" borderId="1" xfId="0" applyNumberFormat="1" applyFont="1" applyFill="1" applyBorder="1" applyAlignment="1">
      <alignment horizontal="left" vertical="center" wrapText="1"/>
    </xf>
    <xf numFmtId="1" fontId="23" fillId="0" borderId="1" xfId="73" applyNumberFormat="1" applyFont="1" applyFill="1" applyBorder="1" applyAlignment="1">
      <alignment vertical="center" wrapText="1"/>
    </xf>
    <xf numFmtId="0" fontId="21" fillId="0" borderId="1" xfId="42" applyFont="1" applyFill="1" applyBorder="1" applyAlignment="1"/>
    <xf numFmtId="1" fontId="24" fillId="0" borderId="1" xfId="0" applyNumberFormat="1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/>
    </xf>
    <xf numFmtId="0" fontId="1" fillId="0" borderId="1" xfId="131" applyNumberFormat="1" applyFont="1" applyFill="1" applyBorder="1" applyAlignment="1" applyProtection="1">
      <alignment horizontal="center" vertical="center"/>
    </xf>
    <xf numFmtId="183" fontId="19" fillId="0" borderId="1" xfId="0" applyNumberFormat="1" applyFont="1" applyFill="1" applyBorder="1" applyAlignment="1">
      <alignment horizontal="right" vertical="center"/>
    </xf>
    <xf numFmtId="184" fontId="17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right"/>
    </xf>
    <xf numFmtId="0" fontId="26" fillId="0" borderId="0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right" vertical="center"/>
    </xf>
    <xf numFmtId="180" fontId="21" fillId="0" borderId="0" xfId="0" applyNumberFormat="1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177" fontId="8" fillId="0" borderId="1" xfId="130" applyNumberFormat="1" applyFont="1" applyFill="1" applyBorder="1" applyAlignment="1" applyProtection="1">
      <alignment horizontal="right" vertical="center"/>
    </xf>
    <xf numFmtId="180" fontId="27" fillId="0" borderId="0" xfId="0" applyNumberFormat="1" applyFont="1" applyFill="1" applyBorder="1" applyAlignment="1" applyProtection="1">
      <alignment vertical="center" wrapText="1"/>
      <protection locked="0"/>
    </xf>
    <xf numFmtId="180" fontId="0" fillId="0" borderId="1" xfId="0" applyNumberFormat="1" applyFill="1" applyBorder="1" applyAlignment="1" applyProtection="1">
      <alignment horizontal="left" vertical="center" indent="1"/>
      <protection locked="0"/>
    </xf>
    <xf numFmtId="180" fontId="21" fillId="0" borderId="0" xfId="0" applyNumberFormat="1" applyFont="1" applyFill="1" applyBorder="1" applyAlignment="1" applyProtection="1">
      <alignment vertical="center" wrapText="1"/>
      <protection locked="0"/>
    </xf>
    <xf numFmtId="177" fontId="8" fillId="0" borderId="1" xfId="75" applyNumberFormat="1" applyFont="1" applyFill="1" applyBorder="1" applyAlignment="1" applyProtection="1">
      <alignment horizontal="right" vertical="center"/>
    </xf>
    <xf numFmtId="185" fontId="21" fillId="0" borderId="0" xfId="0" applyNumberFormat="1" applyFont="1" applyFill="1" applyBorder="1" applyAlignment="1" applyProtection="1">
      <alignment vertical="center"/>
      <protection locked="0"/>
    </xf>
    <xf numFmtId="180" fontId="1" fillId="0" borderId="1" xfId="0" applyNumberFormat="1" applyFont="1" applyFill="1" applyBorder="1" applyAlignment="1" applyProtection="1">
      <alignment horizontal="left" vertical="center" indent="1"/>
      <protection locked="0"/>
    </xf>
    <xf numFmtId="177" fontId="7" fillId="0" borderId="4" xfId="0" applyNumberFormat="1" applyFont="1" applyFill="1" applyBorder="1" applyAlignment="1">
      <alignment horizontal="right" vertical="center"/>
    </xf>
    <xf numFmtId="177" fontId="19" fillId="0" borderId="1" xfId="0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181" fontId="0" fillId="0" borderId="0" xfId="0" applyNumberFormat="1" applyFont="1" applyFill="1" applyAlignment="1"/>
    <xf numFmtId="1" fontId="0" fillId="0" borderId="0" xfId="0" applyNumberFormat="1" applyFont="1" applyFill="1" applyAlignment="1"/>
    <xf numFmtId="0" fontId="0" fillId="0" borderId="0" xfId="0" applyAlignment="1">
      <alignment vertical="center" wrapText="1"/>
    </xf>
    <xf numFmtId="0" fontId="28" fillId="0" borderId="0" xfId="103" applyFont="1" applyAlignment="1">
      <alignment horizontal="center" vertical="center"/>
    </xf>
    <xf numFmtId="0" fontId="4" fillId="0" borderId="1" xfId="103" applyFont="1" applyBorder="1" applyAlignment="1">
      <alignment horizontal="center" vertical="center" wrapText="1"/>
    </xf>
    <xf numFmtId="0" fontId="3" fillId="0" borderId="1" xfId="103" applyFont="1" applyBorder="1" applyAlignment="1">
      <alignment horizontal="center" vertical="center"/>
    </xf>
    <xf numFmtId="0" fontId="3" fillId="0" borderId="1" xfId="103" applyFont="1" applyBorder="1">
      <alignment vertical="center"/>
    </xf>
    <xf numFmtId="0" fontId="3" fillId="0" borderId="1" xfId="103" applyFont="1" applyBorder="1" applyAlignment="1">
      <alignment vertical="center" wrapText="1"/>
    </xf>
    <xf numFmtId="0" fontId="0" fillId="0" borderId="0" xfId="0" applyFont="1">
      <alignment vertical="center"/>
    </xf>
    <xf numFmtId="0" fontId="29" fillId="0" borderId="1" xfId="103" applyFont="1" applyBorder="1">
      <alignment vertical="center"/>
    </xf>
    <xf numFmtId="0" fontId="3" fillId="0" borderId="1" xfId="103" applyFont="1" applyBorder="1" applyAlignment="1">
      <alignment horizontal="center" vertical="center" wrapText="1"/>
    </xf>
    <xf numFmtId="0" fontId="30" fillId="0" borderId="0" xfId="51" applyFont="1" applyAlignment="1">
      <alignment horizontal="center" vertical="center"/>
    </xf>
    <xf numFmtId="0" fontId="31" fillId="0" borderId="0" xfId="51" applyFont="1" applyAlignment="1">
      <alignment horizontal="center" vertical="center"/>
    </xf>
    <xf numFmtId="31" fontId="31" fillId="0" borderId="0" xfId="51" applyNumberFormat="1" applyFont="1" applyAlignment="1">
      <alignment horizontal="center" vertical="center"/>
    </xf>
  </cellXfs>
  <cellStyles count="155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货币 2 6" xfId="7"/>
    <cellStyle name="千位分隔[0]" xfId="8" builtinId="6"/>
    <cellStyle name="千位分隔" xfId="9" builtinId="3"/>
    <cellStyle name="常规 7 3" xfId="10"/>
    <cellStyle name="40% - 强调文字颜色 3" xfId="11" builtinId="39"/>
    <cellStyle name="差" xfId="12" builtinId="27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5 2" xfId="23"/>
    <cellStyle name="常规 1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 31" xfId="33"/>
    <cellStyle name="常规 26" xfId="34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常规 21" xfId="41"/>
    <cellStyle name="常规 16" xfId="42"/>
    <cellStyle name="适中" xfId="43" builtinId="28"/>
    <cellStyle name="20% - 强调文字颜色 5" xfId="44" builtinId="46"/>
    <cellStyle name="强调文字颜色 1" xfId="45" builtinId="29"/>
    <cellStyle name="常规 42" xfId="46"/>
    <cellStyle name="常规 37" xfId="47"/>
    <cellStyle name="常规 2 2 2" xfId="48"/>
    <cellStyle name="20% - 强调文字颜色 1" xfId="49" builtinId="30"/>
    <cellStyle name="40% - 强调文字颜色 1" xfId="50" builtinId="31"/>
    <cellStyle name="常规 38" xfId="51"/>
    <cellStyle name="常规 43" xfId="52"/>
    <cellStyle name="常规 2 2 3" xfId="53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40% - 强调文字颜色 6" xfId="64" builtinId="51"/>
    <cellStyle name="60% - 强调文字颜色 6" xfId="65" builtinId="52"/>
    <cellStyle name="常规 11" xfId="66"/>
    <cellStyle name="常规 2 2" xfId="67"/>
    <cellStyle name="常规 2 3" xfId="68"/>
    <cellStyle name="常规 10" xfId="69"/>
    <cellStyle name="常规 24" xfId="70"/>
    <cellStyle name="常规 19" xfId="71"/>
    <cellStyle name="货币 6" xfId="72"/>
    <cellStyle name="3232" xfId="73"/>
    <cellStyle name="常规 13" xfId="74"/>
    <cellStyle name="常规 14" xfId="75"/>
    <cellStyle name="常规 20" xfId="76"/>
    <cellStyle name="常规 15" xfId="77"/>
    <cellStyle name="常规 22" xfId="78"/>
    <cellStyle name="常规 17" xfId="79"/>
    <cellStyle name="常规 23" xfId="80"/>
    <cellStyle name="常规 18" xfId="81"/>
    <cellStyle name="常规 2" xfId="82"/>
    <cellStyle name="常规 2 3 2" xfId="83"/>
    <cellStyle name="常规 2 3 3" xfId="84"/>
    <cellStyle name="常规 2 4" xfId="85"/>
    <cellStyle name="常规 2 4 2" xfId="86"/>
    <cellStyle name="常规 2 4 3" xfId="87"/>
    <cellStyle name="常规 2 5" xfId="88"/>
    <cellStyle name="常规 2 5 2" xfId="89"/>
    <cellStyle name="常规 2 5 3" xfId="90"/>
    <cellStyle name="常规 2 6" xfId="91"/>
    <cellStyle name="常规 2 7" xfId="92"/>
    <cellStyle name="常规 30" xfId="93"/>
    <cellStyle name="常规 25" xfId="94"/>
    <cellStyle name="常规 32" xfId="95"/>
    <cellStyle name="常规 27" xfId="96"/>
    <cellStyle name="常规 33" xfId="97"/>
    <cellStyle name="常规 28" xfId="98"/>
    <cellStyle name="常规 34" xfId="99"/>
    <cellStyle name="常规 29" xfId="100"/>
    <cellStyle name="常规 3" xfId="101"/>
    <cellStyle name="常规 40" xfId="102"/>
    <cellStyle name="常规 35" xfId="103"/>
    <cellStyle name="常规 41" xfId="104"/>
    <cellStyle name="常规 36" xfId="105"/>
    <cellStyle name="常规 4" xfId="106"/>
    <cellStyle name="常规 4 2" xfId="107"/>
    <cellStyle name="常规 4 4" xfId="108"/>
    <cellStyle name="常规 4 2 2" xfId="109"/>
    <cellStyle name="常规 4 5" xfId="110"/>
    <cellStyle name="常规 4 2 3" xfId="111"/>
    <cellStyle name="常规 4 3" xfId="112"/>
    <cellStyle name="常规 4 3 2" xfId="113"/>
    <cellStyle name="常规 4 3 3" xfId="114"/>
    <cellStyle name="常规 4 6" xfId="115"/>
    <cellStyle name="常规 4 7" xfId="116"/>
    <cellStyle name="常规 50" xfId="117"/>
    <cellStyle name="常规 45" xfId="118"/>
    <cellStyle name="常规 46" xfId="119"/>
    <cellStyle name="常规 47" xfId="120"/>
    <cellStyle name="常规 48" xfId="121"/>
    <cellStyle name="常规 49" xfId="122"/>
    <cellStyle name="常规 5" xfId="123"/>
    <cellStyle name="常规 5 3" xfId="124"/>
    <cellStyle name="常规 6 2" xfId="125"/>
    <cellStyle name="常规 6 3" xfId="126"/>
    <cellStyle name="常规 7" xfId="127"/>
    <cellStyle name="常规 7 2" xfId="128"/>
    <cellStyle name="常规 8" xfId="129"/>
    <cellStyle name="常规 9" xfId="130"/>
    <cellStyle name="常规_全省支出" xfId="131"/>
    <cellStyle name="货币 2" xfId="132"/>
    <cellStyle name="货币 2 2" xfId="133"/>
    <cellStyle name="货币 2 2 2" xfId="134"/>
    <cellStyle name="货币 2 2 3" xfId="135"/>
    <cellStyle name="货币 2 3" xfId="136"/>
    <cellStyle name="货币 2 3 2" xfId="137"/>
    <cellStyle name="货币 2 3 3" xfId="138"/>
    <cellStyle name="货币 2 4" xfId="139"/>
    <cellStyle name="货币 2 5" xfId="140"/>
    <cellStyle name="货币 2 7" xfId="141"/>
    <cellStyle name="货币 3" xfId="142"/>
    <cellStyle name="货币 3 2" xfId="143"/>
    <cellStyle name="货币 3 3" xfId="144"/>
    <cellStyle name="货币 4" xfId="145"/>
    <cellStyle name="货币 4 2" xfId="146"/>
    <cellStyle name="货币 4 3" xfId="147"/>
    <cellStyle name="货币 5" xfId="148"/>
    <cellStyle name="货币 5 2" xfId="149"/>
    <cellStyle name="货币 5 3" xfId="150"/>
    <cellStyle name="货币 7" xfId="151"/>
    <cellStyle name="千位分隔 2" xfId="152"/>
    <cellStyle name="千位分隔 3" xfId="153"/>
    <cellStyle name="常规_2007年预算调整表（科目）" xfId="1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H20"/>
  <sheetViews>
    <sheetView workbookViewId="0">
      <selection activeCell="D17" sqref="D17"/>
    </sheetView>
  </sheetViews>
  <sheetFormatPr defaultColWidth="9" defaultRowHeight="14.25" outlineLevelCol="7"/>
  <cols>
    <col min="1" max="1" width="17.5" customWidth="1"/>
  </cols>
  <sheetData>
    <row r="4" ht="36.75" spans="1:8">
      <c r="A4" s="236" t="s">
        <v>0</v>
      </c>
      <c r="B4" s="236"/>
      <c r="C4" s="236"/>
      <c r="D4" s="236"/>
      <c r="E4" s="236"/>
      <c r="F4" s="236"/>
      <c r="G4" s="236"/>
      <c r="H4" s="236"/>
    </row>
    <row r="5" ht="36.75" spans="1:8">
      <c r="A5" s="236"/>
      <c r="B5" s="236"/>
      <c r="C5" s="236"/>
      <c r="D5" s="236"/>
      <c r="E5" s="236"/>
      <c r="F5" s="236"/>
      <c r="G5" s="236"/>
      <c r="H5" s="236"/>
    </row>
    <row r="6" ht="36.75" spans="1:8">
      <c r="A6" s="236"/>
      <c r="B6" s="236"/>
      <c r="C6" s="236"/>
      <c r="D6" s="236"/>
      <c r="E6" s="236"/>
      <c r="F6" s="236"/>
      <c r="G6" s="236"/>
      <c r="H6" s="236"/>
    </row>
    <row r="7" ht="36.75" spans="1:8">
      <c r="A7" s="236"/>
      <c r="B7" s="236"/>
      <c r="C7" s="236"/>
      <c r="D7" s="236"/>
      <c r="E7" s="236"/>
      <c r="F7" s="236"/>
      <c r="G7" s="236"/>
      <c r="H7" s="236"/>
    </row>
    <row r="8" ht="36.75" spans="1:8">
      <c r="A8" s="236"/>
      <c r="B8" s="236"/>
      <c r="C8" s="236"/>
      <c r="D8" s="236"/>
      <c r="E8" s="236"/>
      <c r="F8" s="236"/>
      <c r="G8" s="236"/>
      <c r="H8" s="236"/>
    </row>
    <row r="9" ht="36.75" spans="1:8">
      <c r="A9" s="236"/>
      <c r="B9" s="236"/>
      <c r="C9" s="236"/>
      <c r="D9" s="236"/>
      <c r="E9" s="236"/>
      <c r="F9" s="236"/>
      <c r="G9" s="236"/>
      <c r="H9" s="236"/>
    </row>
    <row r="10" ht="36.75" spans="1:8">
      <c r="A10" s="236"/>
      <c r="B10" s="236"/>
      <c r="C10" s="236"/>
      <c r="D10" s="236"/>
      <c r="E10" s="236"/>
      <c r="F10" s="236"/>
      <c r="G10" s="236"/>
      <c r="H10" s="236"/>
    </row>
    <row r="11" ht="36.75" spans="1:8">
      <c r="A11" s="236"/>
      <c r="B11" s="236"/>
      <c r="C11" s="236"/>
      <c r="D11" s="236"/>
      <c r="E11" s="236"/>
      <c r="F11" s="236"/>
      <c r="G11" s="236"/>
      <c r="H11" s="236"/>
    </row>
    <row r="12" ht="36.75" spans="1:8">
      <c r="A12" s="236"/>
      <c r="B12" s="236"/>
      <c r="C12" s="236"/>
      <c r="D12" s="236"/>
      <c r="E12" s="236"/>
      <c r="F12" s="236"/>
      <c r="G12" s="236"/>
      <c r="H12" s="236"/>
    </row>
    <row r="19" ht="27" spans="1:8">
      <c r="A19" s="237" t="s">
        <v>1</v>
      </c>
      <c r="B19" s="237"/>
      <c r="C19" s="237"/>
      <c r="D19" s="237"/>
      <c r="E19" s="237"/>
      <c r="F19" s="237"/>
      <c r="G19" s="237"/>
      <c r="H19" s="237"/>
    </row>
    <row r="20" ht="27" spans="1:8">
      <c r="A20" s="238">
        <v>43707</v>
      </c>
      <c r="B20" s="237"/>
      <c r="C20" s="237"/>
      <c r="D20" s="237"/>
      <c r="E20" s="237"/>
      <c r="F20" s="237"/>
      <c r="G20" s="237"/>
      <c r="H20" s="237"/>
    </row>
  </sheetData>
  <mergeCells count="3">
    <mergeCell ref="A4:H4"/>
    <mergeCell ref="A19:H19"/>
    <mergeCell ref="A20:H20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H12" sqref="H12"/>
    </sheetView>
  </sheetViews>
  <sheetFormatPr defaultColWidth="9" defaultRowHeight="14.25" outlineLevelCol="3"/>
  <cols>
    <col min="1" max="1" width="9.875" customWidth="1"/>
    <col min="2" max="2" width="49.375" customWidth="1"/>
    <col min="3" max="3" width="9" customWidth="1"/>
    <col min="4" max="4" width="22.375" style="227" customWidth="1"/>
  </cols>
  <sheetData>
    <row r="1" ht="28.5" spans="1:4">
      <c r="A1" s="228" t="s">
        <v>2</v>
      </c>
      <c r="B1" s="228"/>
      <c r="C1" s="228"/>
      <c r="D1" s="228"/>
    </row>
    <row r="2" ht="36" customHeight="1" spans="1:4">
      <c r="A2" s="78" t="s">
        <v>3</v>
      </c>
      <c r="B2" s="78" t="s">
        <v>4</v>
      </c>
      <c r="C2" s="78" t="s">
        <v>5</v>
      </c>
      <c r="D2" s="229" t="s">
        <v>6</v>
      </c>
    </row>
    <row r="3" ht="36" customHeight="1" spans="1:4">
      <c r="A3" s="230" t="s">
        <v>7</v>
      </c>
      <c r="B3" s="231" t="s">
        <v>8</v>
      </c>
      <c r="C3" s="230" t="s">
        <v>9</v>
      </c>
      <c r="D3" s="232"/>
    </row>
    <row r="4" ht="36" customHeight="1" spans="1:4">
      <c r="A4" s="230" t="s">
        <v>10</v>
      </c>
      <c r="B4" s="231" t="s">
        <v>11</v>
      </c>
      <c r="C4" s="230" t="s">
        <v>9</v>
      </c>
      <c r="D4" s="232"/>
    </row>
    <row r="5" ht="36" customHeight="1" spans="1:4">
      <c r="A5" s="230" t="s">
        <v>12</v>
      </c>
      <c r="B5" s="231" t="s">
        <v>13</v>
      </c>
      <c r="C5" s="230" t="s">
        <v>9</v>
      </c>
      <c r="D5" s="232"/>
    </row>
    <row r="6" ht="36" customHeight="1" spans="1:4">
      <c r="A6" s="230" t="s">
        <v>14</v>
      </c>
      <c r="B6" s="233" t="s">
        <v>15</v>
      </c>
      <c r="C6" s="230" t="s">
        <v>9</v>
      </c>
      <c r="D6" s="232"/>
    </row>
    <row r="7" ht="36" customHeight="1" spans="1:4">
      <c r="A7" s="230" t="s">
        <v>16</v>
      </c>
      <c r="B7" s="234" t="s">
        <v>17</v>
      </c>
      <c r="C7" s="230" t="s">
        <v>9</v>
      </c>
      <c r="D7" s="232"/>
    </row>
    <row r="8" ht="36" customHeight="1" spans="1:4">
      <c r="A8" s="230" t="s">
        <v>18</v>
      </c>
      <c r="B8" s="231" t="s">
        <v>19</v>
      </c>
      <c r="C8" s="230" t="s">
        <v>9</v>
      </c>
      <c r="D8" s="232"/>
    </row>
    <row r="9" ht="36" customHeight="1" spans="1:4">
      <c r="A9" s="230" t="s">
        <v>20</v>
      </c>
      <c r="B9" s="231" t="s">
        <v>21</v>
      </c>
      <c r="C9" s="230" t="s">
        <v>9</v>
      </c>
      <c r="D9" s="232"/>
    </row>
    <row r="10" ht="36" customHeight="1" spans="1:4">
      <c r="A10" s="230" t="s">
        <v>22</v>
      </c>
      <c r="B10" s="231" t="s">
        <v>23</v>
      </c>
      <c r="C10" s="230" t="s">
        <v>9</v>
      </c>
      <c r="D10" s="232"/>
    </row>
    <row r="11" ht="36" customHeight="1" spans="1:4">
      <c r="A11" s="230" t="s">
        <v>24</v>
      </c>
      <c r="B11" s="231" t="s">
        <v>25</v>
      </c>
      <c r="C11" s="230" t="s">
        <v>9</v>
      </c>
      <c r="D11" s="232"/>
    </row>
    <row r="12" ht="36" customHeight="1" spans="1:4">
      <c r="A12" s="230" t="s">
        <v>26</v>
      </c>
      <c r="B12" s="231" t="s">
        <v>27</v>
      </c>
      <c r="C12" s="230" t="s">
        <v>9</v>
      </c>
      <c r="D12" s="232"/>
    </row>
    <row r="13" ht="36" customHeight="1" spans="1:4">
      <c r="A13" s="230" t="s">
        <v>28</v>
      </c>
      <c r="B13" s="231" t="s">
        <v>29</v>
      </c>
      <c r="C13" s="230" t="s">
        <v>9</v>
      </c>
      <c r="D13" s="232"/>
    </row>
    <row r="14" ht="36" customHeight="1" spans="1:4">
      <c r="A14" s="230" t="s">
        <v>30</v>
      </c>
      <c r="B14" s="231" t="s">
        <v>31</v>
      </c>
      <c r="C14" s="230" t="s">
        <v>32</v>
      </c>
      <c r="D14" s="235" t="s">
        <v>33</v>
      </c>
    </row>
    <row r="15" ht="36" customHeight="1" spans="1:4">
      <c r="A15" s="230" t="s">
        <v>34</v>
      </c>
      <c r="B15" s="231" t="s">
        <v>35</v>
      </c>
      <c r="C15" s="230" t="s">
        <v>9</v>
      </c>
      <c r="D15" s="232"/>
    </row>
    <row r="16" ht="36" customHeight="1" spans="1:4">
      <c r="A16" s="230" t="s">
        <v>36</v>
      </c>
      <c r="B16" s="231" t="s">
        <v>37</v>
      </c>
      <c r="C16" s="230" t="s">
        <v>9</v>
      </c>
      <c r="D16" s="232"/>
    </row>
  </sheetData>
  <mergeCells count="1">
    <mergeCell ref="A1:D1"/>
  </mergeCells>
  <pageMargins left="0.21875" right="0.309027777777778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A1" sqref="A1:C1"/>
    </sheetView>
  </sheetViews>
  <sheetFormatPr defaultColWidth="8" defaultRowHeight="14.25" outlineLevelCol="3"/>
  <cols>
    <col min="1" max="1" width="40" style="2" customWidth="1"/>
    <col min="2" max="3" width="23" style="2" customWidth="1"/>
    <col min="4" max="4" width="11.25" style="2" customWidth="1"/>
    <col min="5" max="16384" width="8" style="2"/>
  </cols>
  <sheetData>
    <row r="1" ht="26.25" customHeight="1" spans="1:4">
      <c r="A1" s="148" t="s">
        <v>8</v>
      </c>
      <c r="B1" s="148"/>
      <c r="C1" s="148"/>
      <c r="D1" s="192"/>
    </row>
    <row r="2" ht="20.25" customHeight="1" spans="1:4">
      <c r="A2" s="169" t="s">
        <v>7</v>
      </c>
      <c r="C2" s="5" t="s">
        <v>38</v>
      </c>
      <c r="D2" s="208"/>
    </row>
    <row r="3" s="174" customFormat="1" ht="18.75" customHeight="1" spans="1:4">
      <c r="A3" s="36" t="s">
        <v>39</v>
      </c>
      <c r="B3" s="36" t="s">
        <v>40</v>
      </c>
      <c r="C3" s="36" t="s">
        <v>41</v>
      </c>
      <c r="D3" s="209"/>
    </row>
    <row r="4" s="174" customFormat="1" ht="21" customHeight="1" spans="1:4">
      <c r="A4" s="36"/>
      <c r="B4" s="36" t="s">
        <v>42</v>
      </c>
      <c r="C4" s="36"/>
      <c r="D4" s="209"/>
    </row>
    <row r="5" s="175" customFormat="1" ht="23.25" customHeight="1" spans="1:4">
      <c r="A5" s="179" t="s">
        <v>43</v>
      </c>
      <c r="B5" s="210">
        <f>SUM(B6:B19)</f>
        <v>12513</v>
      </c>
      <c r="C5" s="179"/>
      <c r="D5" s="211"/>
    </row>
    <row r="6" s="175" customFormat="1" ht="23.25" customHeight="1" spans="1:4">
      <c r="A6" s="182" t="s">
        <v>44</v>
      </c>
      <c r="B6" s="210">
        <f>3660+34</f>
        <v>3694</v>
      </c>
      <c r="C6" s="212"/>
      <c r="D6" s="213"/>
    </row>
    <row r="7" s="175" customFormat="1" ht="23.25" customHeight="1" spans="1:4">
      <c r="A7" s="182" t="s">
        <v>45</v>
      </c>
      <c r="B7" s="214">
        <v>215</v>
      </c>
      <c r="C7" s="184"/>
      <c r="D7" s="211"/>
    </row>
    <row r="8" s="175" customFormat="1" ht="23.25" customHeight="1" spans="1:4">
      <c r="A8" s="182" t="s">
        <v>46</v>
      </c>
      <c r="B8" s="214">
        <v>149</v>
      </c>
      <c r="C8" s="184"/>
      <c r="D8" s="211"/>
    </row>
    <row r="9" s="175" customFormat="1" ht="23.25" customHeight="1" spans="1:4">
      <c r="A9" s="182" t="s">
        <v>47</v>
      </c>
      <c r="B9" s="214">
        <v>146</v>
      </c>
      <c r="C9" s="185"/>
      <c r="D9" s="215"/>
    </row>
    <row r="10" s="175" customFormat="1" ht="23.25" customHeight="1" spans="1:4">
      <c r="A10" s="182" t="s">
        <v>48</v>
      </c>
      <c r="B10" s="214">
        <v>268</v>
      </c>
      <c r="C10" s="184"/>
      <c r="D10" s="211"/>
    </row>
    <row r="11" s="175" customFormat="1" ht="23.25" customHeight="1" spans="1:4">
      <c r="A11" s="216" t="s">
        <v>49</v>
      </c>
      <c r="B11" s="214">
        <v>163</v>
      </c>
      <c r="C11" s="184"/>
      <c r="D11" s="211"/>
    </row>
    <row r="12" s="175" customFormat="1" ht="23.25" customHeight="1" spans="1:4">
      <c r="A12" s="182" t="s">
        <v>50</v>
      </c>
      <c r="B12" s="214">
        <v>163</v>
      </c>
      <c r="C12" s="185"/>
      <c r="D12" s="217"/>
    </row>
    <row r="13" s="175" customFormat="1" ht="23.25" customHeight="1" spans="1:4">
      <c r="A13" s="182" t="s">
        <v>51</v>
      </c>
      <c r="B13" s="214">
        <v>678</v>
      </c>
      <c r="C13" s="184"/>
      <c r="D13" s="211"/>
    </row>
    <row r="14" s="175" customFormat="1" ht="23.25" customHeight="1" spans="1:4">
      <c r="A14" s="216" t="s">
        <v>52</v>
      </c>
      <c r="B14" s="214">
        <v>1330</v>
      </c>
      <c r="C14" s="184"/>
      <c r="D14" s="211"/>
    </row>
    <row r="15" s="175" customFormat="1" ht="23.25" customHeight="1" spans="1:4">
      <c r="A15" s="182" t="s">
        <v>53</v>
      </c>
      <c r="B15" s="214">
        <v>417</v>
      </c>
      <c r="C15" s="184"/>
      <c r="D15" s="211"/>
    </row>
    <row r="16" s="175" customFormat="1" ht="23.25" customHeight="1" spans="1:4">
      <c r="A16" s="182" t="s">
        <v>54</v>
      </c>
      <c r="B16" s="214">
        <v>3692</v>
      </c>
      <c r="C16" s="185"/>
      <c r="D16" s="217"/>
    </row>
    <row r="17" s="175" customFormat="1" ht="23.25" customHeight="1" spans="1:4">
      <c r="A17" s="182" t="s">
        <v>55</v>
      </c>
      <c r="B17" s="214">
        <v>1445</v>
      </c>
      <c r="C17" s="184"/>
      <c r="D17" s="211"/>
    </row>
    <row r="18" s="175" customFormat="1" ht="23.25" customHeight="1" spans="1:4">
      <c r="A18" s="216" t="s">
        <v>56</v>
      </c>
      <c r="B18" s="214">
        <v>148</v>
      </c>
      <c r="C18" s="184"/>
      <c r="D18" s="211"/>
    </row>
    <row r="19" s="175" customFormat="1" ht="23.25" customHeight="1" spans="1:4">
      <c r="A19" s="182" t="s">
        <v>57</v>
      </c>
      <c r="B19" s="214">
        <v>5</v>
      </c>
      <c r="C19" s="184"/>
      <c r="D19" s="211"/>
    </row>
    <row r="20" s="175" customFormat="1" ht="23.25" customHeight="1" spans="1:4">
      <c r="A20" s="184" t="s">
        <v>58</v>
      </c>
      <c r="B20" s="210">
        <f>SUM(B21:B28)</f>
        <v>2679</v>
      </c>
      <c r="C20" s="184"/>
      <c r="D20" s="211"/>
    </row>
    <row r="21" s="175" customFormat="1" ht="23.25" customHeight="1" spans="1:4">
      <c r="A21" s="182" t="s">
        <v>59</v>
      </c>
      <c r="B21" s="218">
        <v>793</v>
      </c>
      <c r="C21" s="184"/>
      <c r="D21" s="219"/>
    </row>
    <row r="22" s="175" customFormat="1" ht="23.25" customHeight="1" spans="1:4">
      <c r="A22" s="182" t="s">
        <v>60</v>
      </c>
      <c r="B22" s="218">
        <v>424</v>
      </c>
      <c r="C22" s="184"/>
      <c r="D22" s="211"/>
    </row>
    <row r="23" s="175" customFormat="1" ht="23.25" customHeight="1" spans="1:4">
      <c r="A23" s="182" t="s">
        <v>61</v>
      </c>
      <c r="B23" s="218">
        <v>957</v>
      </c>
      <c r="C23" s="184"/>
      <c r="D23" s="219"/>
    </row>
    <row r="24" s="175" customFormat="1" ht="23.25" customHeight="1" spans="1:4">
      <c r="A24" s="182" t="s">
        <v>62</v>
      </c>
      <c r="B24" s="218"/>
      <c r="C24" s="185"/>
      <c r="D24" s="215"/>
    </row>
    <row r="25" s="175" customFormat="1" ht="23.25" customHeight="1" spans="1:4">
      <c r="A25" s="182" t="s">
        <v>63</v>
      </c>
      <c r="B25" s="218">
        <v>466</v>
      </c>
      <c r="C25" s="185"/>
      <c r="D25" s="217"/>
    </row>
    <row r="26" s="175" customFormat="1" ht="23.25" customHeight="1" spans="1:4">
      <c r="A26" s="216" t="s">
        <v>64</v>
      </c>
      <c r="B26" s="218">
        <v>39</v>
      </c>
      <c r="C26" s="185"/>
      <c r="D26" s="217"/>
    </row>
    <row r="27" s="175" customFormat="1" ht="23.25" customHeight="1" spans="1:4">
      <c r="A27" s="216" t="s">
        <v>65</v>
      </c>
      <c r="B27" s="218"/>
      <c r="C27" s="185"/>
      <c r="D27" s="217"/>
    </row>
    <row r="28" s="175" customFormat="1" ht="23.25" customHeight="1" spans="1:4">
      <c r="A28" s="182" t="s">
        <v>66</v>
      </c>
      <c r="B28" s="218"/>
      <c r="C28" s="185"/>
      <c r="D28" s="215"/>
    </row>
    <row r="29" s="175" customFormat="1" ht="18.4" customHeight="1" spans="1:4">
      <c r="A29" s="220"/>
      <c r="B29" s="221"/>
      <c r="C29" s="185"/>
      <c r="D29" s="215"/>
    </row>
    <row r="30" s="191" customFormat="1" ht="18.4" customHeight="1" spans="1:4">
      <c r="A30" s="188" t="s">
        <v>67</v>
      </c>
      <c r="B30" s="222">
        <f>B20+B5</f>
        <v>15192</v>
      </c>
      <c r="C30" s="223"/>
      <c r="D30" s="224"/>
    </row>
    <row r="31" ht="18" customHeight="1"/>
    <row r="32" ht="18" customHeight="1" spans="2:2">
      <c r="B32" s="225"/>
    </row>
    <row r="33" ht="18" customHeight="1" spans="2:2">
      <c r="B33" s="226"/>
    </row>
    <row r="34" ht="18" customHeight="1" spans="2:2">
      <c r="B34" s="226"/>
    </row>
    <row r="35" ht="18" customHeight="1" spans="2:2">
      <c r="B35" s="226"/>
    </row>
    <row r="36" ht="18" customHeight="1"/>
    <row r="37" ht="18" customHeight="1"/>
  </sheetData>
  <mergeCells count="3">
    <mergeCell ref="A1:C1"/>
    <mergeCell ref="A3:A4"/>
    <mergeCell ref="C3:C4"/>
  </mergeCells>
  <printOptions horizontalCentered="1"/>
  <pageMargins left="0.2" right="0.0388888888888889" top="0.738888888888889" bottom="0.979166666666667" header="0.279166666666667" footer="0.509027777777778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7"/>
  <sheetViews>
    <sheetView workbookViewId="0">
      <pane xSplit="1" ySplit="4" topLeftCell="B17" activePane="bottomRight" state="frozen"/>
      <selection/>
      <selection pane="topRight"/>
      <selection pane="bottomLeft"/>
      <selection pane="bottomRight" activeCell="A1" sqref="A1:D1"/>
    </sheetView>
  </sheetViews>
  <sheetFormatPr defaultColWidth="8" defaultRowHeight="14.25" outlineLevelCol="4"/>
  <cols>
    <col min="1" max="1" width="39.875" style="2" customWidth="1"/>
    <col min="2" max="2" width="11.75" style="2" hidden="1" customWidth="1"/>
    <col min="3" max="3" width="24.75" style="2" customWidth="1"/>
    <col min="4" max="4" width="17.75" style="2" customWidth="1"/>
    <col min="5" max="5" width="8" style="2"/>
    <col min="6" max="6" width="9.25" style="2" customWidth="1"/>
    <col min="7" max="16384" width="8" style="2"/>
  </cols>
  <sheetData>
    <row r="1" ht="26.25" customHeight="1" spans="1:5">
      <c r="A1" s="148" t="s">
        <v>11</v>
      </c>
      <c r="B1" s="148"/>
      <c r="C1" s="148"/>
      <c r="D1" s="148"/>
      <c r="E1" s="192"/>
    </row>
    <row r="2" ht="20.25" customHeight="1" spans="1:4">
      <c r="A2" s="169" t="s">
        <v>10</v>
      </c>
      <c r="D2" s="5" t="s">
        <v>38</v>
      </c>
    </row>
    <row r="3" s="174" customFormat="1" ht="27.75" customHeight="1" spans="1:4">
      <c r="A3" s="36" t="s">
        <v>39</v>
      </c>
      <c r="B3" s="193" t="s">
        <v>40</v>
      </c>
      <c r="C3" s="194"/>
      <c r="D3" s="195" t="s">
        <v>41</v>
      </c>
    </row>
    <row r="4" s="174" customFormat="1" ht="21" customHeight="1" spans="1:4">
      <c r="A4" s="36"/>
      <c r="B4" s="37" t="s">
        <v>68</v>
      </c>
      <c r="C4" s="37" t="s">
        <v>42</v>
      </c>
      <c r="D4" s="195"/>
    </row>
    <row r="5" s="175" customFormat="1" ht="21" customHeight="1" spans="1:4">
      <c r="A5" s="196" t="s">
        <v>69</v>
      </c>
      <c r="B5" s="197">
        <v>293175</v>
      </c>
      <c r="C5" s="198">
        <v>13134</v>
      </c>
      <c r="D5" s="199"/>
    </row>
    <row r="6" s="175" customFormat="1" ht="21" customHeight="1" spans="1:4">
      <c r="A6" s="196" t="s">
        <v>70</v>
      </c>
      <c r="B6" s="197">
        <v>149980</v>
      </c>
      <c r="C6" s="198">
        <v>8493</v>
      </c>
      <c r="D6" s="200"/>
    </row>
    <row r="7" s="175" customFormat="1" ht="21" customHeight="1" spans="1:4">
      <c r="A7" s="196" t="s">
        <v>71</v>
      </c>
      <c r="B7" s="197">
        <v>610358</v>
      </c>
      <c r="C7" s="198">
        <v>59879</v>
      </c>
      <c r="D7" s="200"/>
    </row>
    <row r="8" s="175" customFormat="1" ht="22.5" customHeight="1" spans="1:4">
      <c r="A8" s="196" t="s">
        <v>72</v>
      </c>
      <c r="B8" s="197">
        <v>17889</v>
      </c>
      <c r="C8" s="198">
        <v>511</v>
      </c>
      <c r="D8" s="199"/>
    </row>
    <row r="9" s="175" customFormat="1" ht="22.5" customHeight="1" spans="1:4">
      <c r="A9" s="196" t="s">
        <v>73</v>
      </c>
      <c r="B9" s="197">
        <v>50662</v>
      </c>
      <c r="C9" s="198">
        <v>3267</v>
      </c>
      <c r="D9" s="201"/>
    </row>
    <row r="10" s="175" customFormat="1" ht="22.5" customHeight="1" spans="1:4">
      <c r="A10" s="28" t="s">
        <v>74</v>
      </c>
      <c r="B10" s="197">
        <v>383482</v>
      </c>
      <c r="C10" s="198">
        <v>27813</v>
      </c>
      <c r="D10" s="199"/>
    </row>
    <row r="11" s="175" customFormat="1" ht="22.5" customHeight="1" spans="1:4">
      <c r="A11" s="28" t="s">
        <v>75</v>
      </c>
      <c r="B11" s="197">
        <v>321780</v>
      </c>
      <c r="C11" s="198">
        <v>31911</v>
      </c>
      <c r="D11" s="199"/>
    </row>
    <row r="12" s="175" customFormat="1" ht="22.5" customHeight="1" spans="1:4">
      <c r="A12" s="28" t="s">
        <v>76</v>
      </c>
      <c r="B12" s="197">
        <v>124234</v>
      </c>
      <c r="C12" s="198">
        <v>9688</v>
      </c>
      <c r="D12" s="201"/>
    </row>
    <row r="13" s="175" customFormat="1" ht="22.5" customHeight="1" spans="1:4">
      <c r="A13" s="28" t="s">
        <v>77</v>
      </c>
      <c r="B13" s="197">
        <v>135816</v>
      </c>
      <c r="C13" s="198">
        <v>5004</v>
      </c>
      <c r="D13" s="199"/>
    </row>
    <row r="14" s="175" customFormat="1" ht="22.5" customHeight="1" spans="1:4">
      <c r="A14" s="28" t="s">
        <v>78</v>
      </c>
      <c r="B14" s="197">
        <v>449335</v>
      </c>
      <c r="C14" s="198">
        <v>41373</v>
      </c>
      <c r="D14" s="199"/>
    </row>
    <row r="15" s="175" customFormat="1" ht="22.5" customHeight="1" spans="1:4">
      <c r="A15" s="28" t="s">
        <v>79</v>
      </c>
      <c r="B15" s="197">
        <v>53701</v>
      </c>
      <c r="C15" s="198">
        <v>11511</v>
      </c>
      <c r="D15" s="199"/>
    </row>
    <row r="16" s="175" customFormat="1" ht="22.5" customHeight="1" spans="1:4">
      <c r="A16" s="28" t="s">
        <v>80</v>
      </c>
      <c r="B16" s="197">
        <v>27635</v>
      </c>
      <c r="C16" s="198">
        <v>2851</v>
      </c>
      <c r="D16" s="201"/>
    </row>
    <row r="17" s="175" customFormat="1" ht="22.5" customHeight="1" spans="1:4">
      <c r="A17" s="28" t="s">
        <v>81</v>
      </c>
      <c r="B17" s="197">
        <v>13946</v>
      </c>
      <c r="C17" s="198">
        <v>1291</v>
      </c>
      <c r="D17" s="201"/>
    </row>
    <row r="18" s="175" customFormat="1" ht="22.5" customHeight="1" spans="1:4">
      <c r="A18" s="28" t="s">
        <v>82</v>
      </c>
      <c r="B18" s="197">
        <v>1786</v>
      </c>
      <c r="C18" s="198">
        <v>0</v>
      </c>
      <c r="D18" s="199"/>
    </row>
    <row r="19" s="175" customFormat="1" ht="22.5" customHeight="1" spans="1:4">
      <c r="A19" s="28" t="s">
        <v>83</v>
      </c>
      <c r="B19" s="197">
        <v>29958</v>
      </c>
      <c r="C19" s="198">
        <v>1810</v>
      </c>
      <c r="D19" s="199"/>
    </row>
    <row r="20" s="175" customFormat="1" ht="22.5" customHeight="1" spans="1:4">
      <c r="A20" s="28" t="s">
        <v>84</v>
      </c>
      <c r="B20" s="197">
        <v>129713</v>
      </c>
      <c r="C20" s="198">
        <v>9428</v>
      </c>
      <c r="D20" s="201"/>
    </row>
    <row r="21" s="175" customFormat="1" ht="22.5" customHeight="1" spans="1:4">
      <c r="A21" s="28" t="s">
        <v>85</v>
      </c>
      <c r="B21" s="197">
        <v>3947</v>
      </c>
      <c r="C21" s="198">
        <v>370</v>
      </c>
      <c r="D21" s="199"/>
    </row>
    <row r="22" s="175" customFormat="1" ht="22.5" customHeight="1" spans="1:4">
      <c r="A22" s="28" t="s">
        <v>86</v>
      </c>
      <c r="B22" s="197"/>
      <c r="C22" s="202"/>
      <c r="D22" s="199"/>
    </row>
    <row r="23" s="191" customFormat="1" ht="22.5" customHeight="1" spans="1:4">
      <c r="A23" s="28" t="s">
        <v>87</v>
      </c>
      <c r="B23" s="197">
        <v>28333</v>
      </c>
      <c r="C23" s="198">
        <v>2031</v>
      </c>
      <c r="D23" s="203"/>
    </row>
    <row r="24" s="191" customFormat="1" ht="22.5" customHeight="1" spans="1:4">
      <c r="A24" s="28" t="s">
        <v>88</v>
      </c>
      <c r="B24" s="197">
        <v>337</v>
      </c>
      <c r="C24" s="198"/>
      <c r="D24" s="203"/>
    </row>
    <row r="25" ht="22.5" customHeight="1" spans="1:4">
      <c r="A25" s="28" t="s">
        <v>89</v>
      </c>
      <c r="B25" s="197">
        <v>37005</v>
      </c>
      <c r="C25" s="198"/>
      <c r="D25" s="204"/>
    </row>
    <row r="26" ht="27" customHeight="1" spans="1:4">
      <c r="A26" s="205" t="s">
        <v>90</v>
      </c>
      <c r="B26" s="206">
        <f>SUM(B5:B25)</f>
        <v>2863072</v>
      </c>
      <c r="C26" s="206">
        <f>SUM(C5:C25)</f>
        <v>230365</v>
      </c>
      <c r="D26" s="207"/>
    </row>
    <row r="27" ht="21.75" customHeight="1"/>
    <row r="28" ht="21.75" customHeight="1" spans="2:3">
      <c r="B28" s="145"/>
      <c r="C28" s="145"/>
    </row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</sheetData>
  <mergeCells count="4">
    <mergeCell ref="A1:D1"/>
    <mergeCell ref="B3:C3"/>
    <mergeCell ref="A3:A4"/>
    <mergeCell ref="D3:D4"/>
  </mergeCells>
  <printOptions horizontalCentered="1"/>
  <pageMargins left="0.196527777777778" right="0.118055555555556" top="0.838888888888889" bottom="0.55" header="0.235416666666667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showZeros="0" workbookViewId="0">
      <pane xSplit="1" ySplit="4" topLeftCell="B12" activePane="bottomRight" state="frozen"/>
      <selection/>
      <selection pane="topRight"/>
      <selection pane="bottomLeft"/>
      <selection pane="bottomRight" activeCell="A1" sqref="A1:C1"/>
    </sheetView>
  </sheetViews>
  <sheetFormatPr defaultColWidth="8" defaultRowHeight="14.25" outlineLevelCol="2"/>
  <cols>
    <col min="1" max="1" width="42.875" style="2" customWidth="1"/>
    <col min="2" max="2" width="22.5" style="176" customWidth="1"/>
    <col min="3" max="3" width="17" style="2" customWidth="1"/>
    <col min="4" max="16384" width="8" style="2"/>
  </cols>
  <sheetData>
    <row r="1" ht="26.25" customHeight="1" spans="1:3">
      <c r="A1" s="148" t="s">
        <v>13</v>
      </c>
      <c r="B1" s="148"/>
      <c r="C1" s="148"/>
    </row>
    <row r="2" ht="20.25" customHeight="1" spans="1:3">
      <c r="A2" s="169" t="s">
        <v>12</v>
      </c>
      <c r="C2" s="5" t="s">
        <v>38</v>
      </c>
    </row>
    <row r="3" s="174" customFormat="1" ht="29.25" customHeight="1" spans="1:3">
      <c r="A3" s="36" t="s">
        <v>39</v>
      </c>
      <c r="B3" s="177" t="s">
        <v>40</v>
      </c>
      <c r="C3" s="36" t="s">
        <v>41</v>
      </c>
    </row>
    <row r="4" s="174" customFormat="1" ht="21" customHeight="1" spans="1:3">
      <c r="A4" s="36"/>
      <c r="B4" s="178" t="s">
        <v>42</v>
      </c>
      <c r="C4" s="36"/>
    </row>
    <row r="5" s="175" customFormat="1" ht="26.25" customHeight="1" spans="1:3">
      <c r="A5" s="179" t="s">
        <v>43</v>
      </c>
      <c r="B5" s="180">
        <v>10468</v>
      </c>
      <c r="C5" s="181"/>
    </row>
    <row r="6" s="175" customFormat="1" ht="26.25" customHeight="1" spans="1:3">
      <c r="A6" s="182" t="s">
        <v>44</v>
      </c>
      <c r="B6" s="183">
        <f>3660+34</f>
        <v>3694</v>
      </c>
      <c r="C6" s="184"/>
    </row>
    <row r="7" s="175" customFormat="1" ht="26.25" customHeight="1" spans="1:3">
      <c r="A7" s="182" t="s">
        <v>45</v>
      </c>
      <c r="B7" s="183">
        <v>215</v>
      </c>
      <c r="C7" s="184"/>
    </row>
    <row r="8" s="175" customFormat="1" ht="26.25" customHeight="1" spans="1:3">
      <c r="A8" s="182" t="s">
        <v>46</v>
      </c>
      <c r="B8" s="183">
        <v>149</v>
      </c>
      <c r="C8" s="185"/>
    </row>
    <row r="9" s="175" customFormat="1" ht="26.25" customHeight="1" spans="1:3">
      <c r="A9" s="182" t="s">
        <v>47</v>
      </c>
      <c r="B9" s="183">
        <v>146</v>
      </c>
      <c r="C9" s="184"/>
    </row>
    <row r="10" s="175" customFormat="1" ht="26.25" customHeight="1" spans="1:3">
      <c r="A10" s="182" t="s">
        <v>51</v>
      </c>
      <c r="B10" s="183">
        <v>678</v>
      </c>
      <c r="C10" s="184"/>
    </row>
    <row r="11" s="175" customFormat="1" ht="26.25" customHeight="1" spans="1:3">
      <c r="A11" s="182" t="s">
        <v>91</v>
      </c>
      <c r="B11" s="183">
        <v>268</v>
      </c>
      <c r="C11" s="184"/>
    </row>
    <row r="12" s="175" customFormat="1" ht="26.25" customHeight="1" spans="1:3">
      <c r="A12" s="182" t="s">
        <v>92</v>
      </c>
      <c r="B12" s="183">
        <v>163</v>
      </c>
      <c r="C12" s="184"/>
    </row>
    <row r="13" s="175" customFormat="1" ht="26.25" customHeight="1" spans="1:3">
      <c r="A13" s="182" t="s">
        <v>50</v>
      </c>
      <c r="B13" s="183">
        <v>163</v>
      </c>
      <c r="C13" s="184"/>
    </row>
    <row r="14" s="175" customFormat="1" ht="26.25" customHeight="1" spans="1:3">
      <c r="A14" s="182" t="s">
        <v>52</v>
      </c>
      <c r="B14" s="183">
        <v>1330</v>
      </c>
      <c r="C14" s="184"/>
    </row>
    <row r="15" s="175" customFormat="1" ht="26.25" customHeight="1" spans="1:3">
      <c r="A15" s="182" t="s">
        <v>53</v>
      </c>
      <c r="B15" s="183">
        <v>417</v>
      </c>
      <c r="C15" s="184"/>
    </row>
    <row r="16" s="175" customFormat="1" ht="26.25" customHeight="1" spans="1:3">
      <c r="A16" s="182" t="s">
        <v>54</v>
      </c>
      <c r="B16" s="183">
        <v>2859</v>
      </c>
      <c r="C16" s="184"/>
    </row>
    <row r="17" s="175" customFormat="1" ht="26.25" customHeight="1" spans="1:3">
      <c r="A17" s="182" t="s">
        <v>55</v>
      </c>
      <c r="B17" s="183">
        <v>380</v>
      </c>
      <c r="C17" s="185"/>
    </row>
    <row r="18" s="175" customFormat="1" ht="26.25" customHeight="1" spans="1:3">
      <c r="A18" s="182" t="s">
        <v>57</v>
      </c>
      <c r="B18" s="183">
        <v>5</v>
      </c>
      <c r="C18" s="185"/>
    </row>
    <row r="19" s="175" customFormat="1" ht="26.25" customHeight="1" spans="1:3">
      <c r="A19" s="184" t="s">
        <v>58</v>
      </c>
      <c r="B19" s="133">
        <f>SUM(B20:B26)</f>
        <v>2396</v>
      </c>
      <c r="C19" s="185"/>
    </row>
    <row r="20" s="175" customFormat="1" ht="26.25" customHeight="1" spans="1:3">
      <c r="A20" s="182" t="s">
        <v>59</v>
      </c>
      <c r="B20" s="183">
        <v>794</v>
      </c>
      <c r="C20" s="186"/>
    </row>
    <row r="21" s="175" customFormat="1" ht="26.25" customHeight="1" spans="1:3">
      <c r="A21" s="182" t="s">
        <v>93</v>
      </c>
      <c r="B21" s="183">
        <v>181</v>
      </c>
      <c r="C21" s="185"/>
    </row>
    <row r="22" s="175" customFormat="1" ht="26.25" customHeight="1" spans="1:3">
      <c r="A22" s="182" t="s">
        <v>94</v>
      </c>
      <c r="B22" s="183">
        <v>916</v>
      </c>
      <c r="C22" s="186"/>
    </row>
    <row r="23" s="175" customFormat="1" ht="26.25" customHeight="1" spans="1:3">
      <c r="A23" s="182" t="s">
        <v>62</v>
      </c>
      <c r="B23" s="183"/>
      <c r="C23" s="186"/>
    </row>
    <row r="24" s="175" customFormat="1" ht="26.25" customHeight="1" spans="1:3">
      <c r="A24" s="182" t="s">
        <v>95</v>
      </c>
      <c r="B24" s="183">
        <v>466</v>
      </c>
      <c r="C24" s="185"/>
    </row>
    <row r="25" s="175" customFormat="1" ht="26.25" customHeight="1" spans="1:3">
      <c r="A25" s="182" t="s">
        <v>64</v>
      </c>
      <c r="B25" s="187"/>
      <c r="C25" s="185"/>
    </row>
    <row r="26" s="175" customFormat="1" ht="26.25" customHeight="1" spans="1:3">
      <c r="A26" s="182" t="s">
        <v>66</v>
      </c>
      <c r="B26" s="183">
        <v>39</v>
      </c>
      <c r="C26" s="185"/>
    </row>
    <row r="27" s="175" customFormat="1" ht="26.25" customHeight="1" spans="1:3">
      <c r="A27" s="188" t="s">
        <v>96</v>
      </c>
      <c r="B27" s="189">
        <f>B5+B19</f>
        <v>12864</v>
      </c>
      <c r="C27" s="190"/>
    </row>
    <row r="28" ht="18" customHeight="1"/>
    <row r="29" ht="18" customHeight="1"/>
    <row r="30" ht="18" customHeight="1"/>
    <row r="31" ht="18" customHeight="1"/>
    <row r="32" ht="18" customHeight="1"/>
    <row r="33" ht="18" customHeight="1"/>
  </sheetData>
  <mergeCells count="3">
    <mergeCell ref="A1:C1"/>
    <mergeCell ref="A3:A4"/>
    <mergeCell ref="C3:C4"/>
  </mergeCells>
  <printOptions horizontalCentered="1"/>
  <pageMargins left="0.16875" right="0.16875" top="0.759027777777778" bottom="0.588888888888889" header="0.509027777777778" footer="0.509027777777778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0"/>
  <sheetViews>
    <sheetView showGridLines="0" showZeros="0" workbookViewId="0">
      <selection activeCell="I19" sqref="I19"/>
    </sheetView>
  </sheetViews>
  <sheetFormatPr defaultColWidth="12.1833333333333" defaultRowHeight="17" customHeight="1"/>
  <cols>
    <col min="1" max="1" width="9.86666666666667" style="167" customWidth="1"/>
    <col min="2" max="2" width="40.375" style="167" customWidth="1"/>
    <col min="3" max="3" width="26" style="167" customWidth="1"/>
    <col min="4" max="16384" width="12.1833333333333" style="167" customWidth="1"/>
  </cols>
  <sheetData>
    <row r="1" ht="34" customHeight="1" spans="1:3">
      <c r="A1" s="168" t="s">
        <v>15</v>
      </c>
      <c r="B1" s="168"/>
      <c r="C1" s="168"/>
    </row>
    <row r="2" customHeight="1" spans="1:3">
      <c r="A2" s="169" t="s">
        <v>14</v>
      </c>
      <c r="C2" s="5" t="s">
        <v>97</v>
      </c>
    </row>
    <row r="3" s="166" customFormat="1" ht="17.25" customHeight="1" spans="1:3">
      <c r="A3" s="170" t="s">
        <v>98</v>
      </c>
      <c r="B3" s="170" t="s">
        <v>99</v>
      </c>
      <c r="C3" s="170" t="s">
        <v>42</v>
      </c>
    </row>
    <row r="4" s="166" customFormat="1" customHeight="1" spans="1:10">
      <c r="A4" s="171"/>
      <c r="B4" s="170" t="s">
        <v>100</v>
      </c>
      <c r="C4" s="172">
        <f>SUM(C5,C95,C108,C126,C134,C162,C211,C253,C274,C293,C350,C363,C373,C382,C393,C400,C406,C409)</f>
        <v>258700</v>
      </c>
      <c r="J4" s="166" t="s">
        <v>101</v>
      </c>
    </row>
    <row r="5" s="166" customFormat="1" customHeight="1" spans="1:3">
      <c r="A5" s="171">
        <v>201</v>
      </c>
      <c r="B5" s="173" t="s">
        <v>102</v>
      </c>
      <c r="C5" s="172">
        <f>SUM(C6,C12,C15,C22,C26,C33,C40,C42,C45,C49,C53,C58,C65,C68,C71,C73,C76,C81,C84,C87,C89,C93)</f>
        <v>21188</v>
      </c>
    </row>
    <row r="6" s="166" customFormat="1" customHeight="1" spans="1:3">
      <c r="A6" s="171">
        <v>20101</v>
      </c>
      <c r="B6" s="173" t="s">
        <v>103</v>
      </c>
      <c r="C6" s="172">
        <f>SUM(C7:C11)</f>
        <v>1098</v>
      </c>
    </row>
    <row r="7" s="166" customFormat="1" customHeight="1" spans="1:3">
      <c r="A7" s="171">
        <v>2010101</v>
      </c>
      <c r="B7" s="171" t="s">
        <v>104</v>
      </c>
      <c r="C7" s="172">
        <v>923</v>
      </c>
    </row>
    <row r="8" s="166" customFormat="1" customHeight="1" spans="1:3">
      <c r="A8" s="171">
        <v>2010102</v>
      </c>
      <c r="B8" s="171" t="s">
        <v>105</v>
      </c>
      <c r="C8" s="172">
        <v>10</v>
      </c>
    </row>
    <row r="9" s="166" customFormat="1" customHeight="1" spans="1:3">
      <c r="A9" s="171">
        <v>2010103</v>
      </c>
      <c r="B9" s="171" t="s">
        <v>106</v>
      </c>
      <c r="C9" s="172">
        <v>151</v>
      </c>
    </row>
    <row r="10" s="166" customFormat="1" customHeight="1" spans="1:3">
      <c r="A10" s="171">
        <v>2010107</v>
      </c>
      <c r="B10" s="171" t="s">
        <v>107</v>
      </c>
      <c r="C10" s="172">
        <v>8</v>
      </c>
    </row>
    <row r="11" s="166" customFormat="1" customHeight="1" spans="1:3">
      <c r="A11" s="171">
        <v>2010199</v>
      </c>
      <c r="B11" s="171" t="s">
        <v>108</v>
      </c>
      <c r="C11" s="172">
        <v>6</v>
      </c>
    </row>
    <row r="12" s="166" customFormat="1" customHeight="1" spans="1:3">
      <c r="A12" s="171">
        <v>20102</v>
      </c>
      <c r="B12" s="173" t="s">
        <v>109</v>
      </c>
      <c r="C12" s="172">
        <f>SUM(C13:C14)</f>
        <v>303</v>
      </c>
    </row>
    <row r="13" s="166" customFormat="1" ht="19" customHeight="1" spans="1:3">
      <c r="A13" s="171">
        <v>2010201</v>
      </c>
      <c r="B13" s="171" t="s">
        <v>104</v>
      </c>
      <c r="C13" s="172">
        <v>297</v>
      </c>
    </row>
    <row r="14" s="166" customFormat="1" customHeight="1" spans="1:3">
      <c r="A14" s="171">
        <v>2010299</v>
      </c>
      <c r="B14" s="171" t="s">
        <v>110</v>
      </c>
      <c r="C14" s="172">
        <v>6</v>
      </c>
    </row>
    <row r="15" s="166" customFormat="1" customHeight="1" spans="1:3">
      <c r="A15" s="171">
        <v>20103</v>
      </c>
      <c r="B15" s="173" t="s">
        <v>111</v>
      </c>
      <c r="C15" s="172">
        <f>SUM(C16:C21)</f>
        <v>8799</v>
      </c>
    </row>
    <row r="16" s="166" customFormat="1" customHeight="1" spans="1:3">
      <c r="A16" s="171">
        <v>2010301</v>
      </c>
      <c r="B16" s="171" t="s">
        <v>104</v>
      </c>
      <c r="C16" s="172">
        <v>5346</v>
      </c>
    </row>
    <row r="17" s="166" customFormat="1" customHeight="1" spans="1:3">
      <c r="A17" s="171">
        <v>2010302</v>
      </c>
      <c r="B17" s="171" t="s">
        <v>105</v>
      </c>
      <c r="C17" s="172">
        <v>160</v>
      </c>
    </row>
    <row r="18" s="166" customFormat="1" customHeight="1" spans="1:3">
      <c r="A18" s="171">
        <v>2010303</v>
      </c>
      <c r="B18" s="171" t="s">
        <v>106</v>
      </c>
      <c r="C18" s="172">
        <v>877</v>
      </c>
    </row>
    <row r="19" s="166" customFormat="1" customHeight="1" spans="1:3">
      <c r="A19" s="171">
        <v>2010307</v>
      </c>
      <c r="B19" s="171" t="s">
        <v>112</v>
      </c>
      <c r="C19" s="172">
        <v>129</v>
      </c>
    </row>
    <row r="20" s="166" customFormat="1" customHeight="1" spans="1:3">
      <c r="A20" s="171">
        <v>2010308</v>
      </c>
      <c r="B20" s="171" t="s">
        <v>113</v>
      </c>
      <c r="C20" s="172">
        <v>903</v>
      </c>
    </row>
    <row r="21" s="166" customFormat="1" customHeight="1" spans="1:3">
      <c r="A21" s="171">
        <v>2010399</v>
      </c>
      <c r="B21" s="171" t="s">
        <v>114</v>
      </c>
      <c r="C21" s="172">
        <v>1384</v>
      </c>
    </row>
    <row r="22" s="166" customFormat="1" customHeight="1" spans="1:3">
      <c r="A22" s="171">
        <v>20104</v>
      </c>
      <c r="B22" s="173" t="s">
        <v>115</v>
      </c>
      <c r="C22" s="172">
        <f>SUM(C23:C25)</f>
        <v>499</v>
      </c>
    </row>
    <row r="23" s="166" customFormat="1" customHeight="1" spans="1:3">
      <c r="A23" s="171">
        <v>2010401</v>
      </c>
      <c r="B23" s="171" t="s">
        <v>104</v>
      </c>
      <c r="C23" s="172">
        <v>295</v>
      </c>
    </row>
    <row r="24" s="166" customFormat="1" customHeight="1" spans="1:3">
      <c r="A24" s="171">
        <v>2010408</v>
      </c>
      <c r="B24" s="171" t="s">
        <v>116</v>
      </c>
      <c r="C24" s="172">
        <v>51</v>
      </c>
    </row>
    <row r="25" s="166" customFormat="1" customHeight="1" spans="1:3">
      <c r="A25" s="171">
        <v>2010499</v>
      </c>
      <c r="B25" s="171" t="s">
        <v>117</v>
      </c>
      <c r="C25" s="172">
        <v>153</v>
      </c>
    </row>
    <row r="26" s="166" customFormat="1" customHeight="1" spans="1:3">
      <c r="A26" s="171">
        <v>20105</v>
      </c>
      <c r="B26" s="173" t="s">
        <v>118</v>
      </c>
      <c r="C26" s="172">
        <f>SUM(C27:C32)</f>
        <v>344</v>
      </c>
    </row>
    <row r="27" s="166" customFormat="1" customHeight="1" spans="1:3">
      <c r="A27" s="171">
        <v>2010501</v>
      </c>
      <c r="B27" s="171" t="s">
        <v>104</v>
      </c>
      <c r="C27" s="172">
        <v>24</v>
      </c>
    </row>
    <row r="28" s="166" customFormat="1" customHeight="1" spans="1:3">
      <c r="A28" s="171">
        <v>2010502</v>
      </c>
      <c r="B28" s="171" t="s">
        <v>105</v>
      </c>
      <c r="C28" s="172">
        <v>20</v>
      </c>
    </row>
    <row r="29" s="166" customFormat="1" customHeight="1" spans="1:3">
      <c r="A29" s="171">
        <v>2010503</v>
      </c>
      <c r="B29" s="171" t="s">
        <v>106</v>
      </c>
      <c r="C29" s="172">
        <v>227</v>
      </c>
    </row>
    <row r="30" s="166" customFormat="1" customHeight="1" spans="1:3">
      <c r="A30" s="171">
        <v>2010505</v>
      </c>
      <c r="B30" s="171" t="s">
        <v>119</v>
      </c>
      <c r="C30" s="172">
        <v>19</v>
      </c>
    </row>
    <row r="31" s="166" customFormat="1" customHeight="1" spans="1:3">
      <c r="A31" s="171">
        <v>2010507</v>
      </c>
      <c r="B31" s="171" t="s">
        <v>120</v>
      </c>
      <c r="C31" s="172">
        <v>43</v>
      </c>
    </row>
    <row r="32" s="166" customFormat="1" customHeight="1" spans="1:3">
      <c r="A32" s="171">
        <v>2010599</v>
      </c>
      <c r="B32" s="171" t="s">
        <v>121</v>
      </c>
      <c r="C32" s="172">
        <v>11</v>
      </c>
    </row>
    <row r="33" s="166" customFormat="1" customHeight="1" spans="1:3">
      <c r="A33" s="171">
        <v>20106</v>
      </c>
      <c r="B33" s="173" t="s">
        <v>122</v>
      </c>
      <c r="C33" s="172">
        <f>SUM(C34:C39)</f>
        <v>2419</v>
      </c>
    </row>
    <row r="34" s="166" customFormat="1" customHeight="1" spans="1:3">
      <c r="A34" s="171">
        <v>2010601</v>
      </c>
      <c r="B34" s="171" t="s">
        <v>104</v>
      </c>
      <c r="C34" s="172">
        <v>1622</v>
      </c>
    </row>
    <row r="35" s="166" customFormat="1" customHeight="1" spans="1:3">
      <c r="A35" s="171">
        <v>2010602</v>
      </c>
      <c r="B35" s="171" t="s">
        <v>105</v>
      </c>
      <c r="C35" s="172">
        <v>32</v>
      </c>
    </row>
    <row r="36" s="166" customFormat="1" customHeight="1" spans="1:3">
      <c r="A36" s="171">
        <v>2010603</v>
      </c>
      <c r="B36" s="171" t="s">
        <v>106</v>
      </c>
      <c r="C36" s="172">
        <v>112</v>
      </c>
    </row>
    <row r="37" s="166" customFormat="1" customHeight="1" spans="1:3">
      <c r="A37" s="171">
        <v>2010607</v>
      </c>
      <c r="B37" s="171" t="s">
        <v>123</v>
      </c>
      <c r="C37" s="172">
        <v>66</v>
      </c>
    </row>
    <row r="38" s="166" customFormat="1" customHeight="1" spans="1:3">
      <c r="A38" s="171">
        <v>2010608</v>
      </c>
      <c r="B38" s="171" t="s">
        <v>124</v>
      </c>
      <c r="C38" s="172">
        <v>308</v>
      </c>
    </row>
    <row r="39" s="166" customFormat="1" customHeight="1" spans="1:3">
      <c r="A39" s="171">
        <v>2010699</v>
      </c>
      <c r="B39" s="171" t="s">
        <v>125</v>
      </c>
      <c r="C39" s="172">
        <v>279</v>
      </c>
    </row>
    <row r="40" s="166" customFormat="1" customHeight="1" spans="1:3">
      <c r="A40" s="171">
        <v>20107</v>
      </c>
      <c r="B40" s="173" t="s">
        <v>126</v>
      </c>
      <c r="C40" s="172">
        <f>SUM(C41:C41)</f>
        <v>610</v>
      </c>
    </row>
    <row r="41" s="166" customFormat="1" customHeight="1" spans="1:3">
      <c r="A41" s="171">
        <v>2010701</v>
      </c>
      <c r="B41" s="171" t="s">
        <v>104</v>
      </c>
      <c r="C41" s="172">
        <v>610</v>
      </c>
    </row>
    <row r="42" s="166" customFormat="1" customHeight="1" spans="1:3">
      <c r="A42" s="171">
        <v>20108</v>
      </c>
      <c r="B42" s="173" t="s">
        <v>127</v>
      </c>
      <c r="C42" s="172">
        <f>SUM(C43:C44)</f>
        <v>536</v>
      </c>
    </row>
    <row r="43" s="166" customFormat="1" customHeight="1" spans="1:3">
      <c r="A43" s="171">
        <v>2010801</v>
      </c>
      <c r="B43" s="171" t="s">
        <v>104</v>
      </c>
      <c r="C43" s="172">
        <v>405</v>
      </c>
    </row>
    <row r="44" s="166" customFormat="1" customHeight="1" spans="1:3">
      <c r="A44" s="171">
        <v>2010899</v>
      </c>
      <c r="B44" s="171" t="s">
        <v>128</v>
      </c>
      <c r="C44" s="172">
        <v>131</v>
      </c>
    </row>
    <row r="45" s="166" customFormat="1" customHeight="1" spans="1:3">
      <c r="A45" s="171">
        <v>20110</v>
      </c>
      <c r="B45" s="173" t="s">
        <v>129</v>
      </c>
      <c r="C45" s="172">
        <f>SUM(C46:C48)</f>
        <v>796</v>
      </c>
    </row>
    <row r="46" s="166" customFormat="1" customHeight="1" spans="1:3">
      <c r="A46" s="171">
        <v>2011001</v>
      </c>
      <c r="B46" s="171" t="s">
        <v>104</v>
      </c>
      <c r="C46" s="172">
        <v>789</v>
      </c>
    </row>
    <row r="47" s="166" customFormat="1" customHeight="1" spans="1:3">
      <c r="A47" s="171">
        <v>2011008</v>
      </c>
      <c r="B47" s="171" t="s">
        <v>130</v>
      </c>
      <c r="C47" s="172">
        <v>2</v>
      </c>
    </row>
    <row r="48" s="166" customFormat="1" customHeight="1" spans="1:3">
      <c r="A48" s="171">
        <v>2011099</v>
      </c>
      <c r="B48" s="171" t="s">
        <v>131</v>
      </c>
      <c r="C48" s="172">
        <v>5</v>
      </c>
    </row>
    <row r="49" s="166" customFormat="1" customHeight="1" spans="1:3">
      <c r="A49" s="171">
        <v>20111</v>
      </c>
      <c r="B49" s="173" t="s">
        <v>132</v>
      </c>
      <c r="C49" s="172">
        <f>SUM(C50:C52)</f>
        <v>1063</v>
      </c>
    </row>
    <row r="50" s="166" customFormat="1" customHeight="1" spans="1:3">
      <c r="A50" s="171">
        <v>2011101</v>
      </c>
      <c r="B50" s="171" t="s">
        <v>104</v>
      </c>
      <c r="C50" s="172">
        <v>886</v>
      </c>
    </row>
    <row r="51" s="166" customFormat="1" customHeight="1" spans="1:3">
      <c r="A51" s="171">
        <v>2011102</v>
      </c>
      <c r="B51" s="171" t="s">
        <v>105</v>
      </c>
      <c r="C51" s="172">
        <v>105</v>
      </c>
    </row>
    <row r="52" s="166" customFormat="1" customHeight="1" spans="1:3">
      <c r="A52" s="171">
        <v>2011103</v>
      </c>
      <c r="B52" s="171" t="s">
        <v>106</v>
      </c>
      <c r="C52" s="172">
        <v>72</v>
      </c>
    </row>
    <row r="53" s="166" customFormat="1" customHeight="1" spans="1:3">
      <c r="A53" s="171">
        <v>20113</v>
      </c>
      <c r="B53" s="173" t="s">
        <v>133</v>
      </c>
      <c r="C53" s="172">
        <f>SUM(C54:C57)</f>
        <v>632</v>
      </c>
    </row>
    <row r="54" s="166" customFormat="1" customHeight="1" spans="1:3">
      <c r="A54" s="171">
        <v>2011301</v>
      </c>
      <c r="B54" s="171" t="s">
        <v>104</v>
      </c>
      <c r="C54" s="172">
        <v>298</v>
      </c>
    </row>
    <row r="55" s="166" customFormat="1" customHeight="1" spans="1:3">
      <c r="A55" s="171">
        <v>2011302</v>
      </c>
      <c r="B55" s="171" t="s">
        <v>105</v>
      </c>
      <c r="C55" s="172">
        <v>3</v>
      </c>
    </row>
    <row r="56" s="166" customFormat="1" customHeight="1" spans="1:3">
      <c r="A56" s="171">
        <v>2011308</v>
      </c>
      <c r="B56" s="171" t="s">
        <v>134</v>
      </c>
      <c r="C56" s="172">
        <v>153</v>
      </c>
    </row>
    <row r="57" s="166" customFormat="1" customHeight="1" spans="1:3">
      <c r="A57" s="171">
        <v>2011399</v>
      </c>
      <c r="B57" s="171" t="s">
        <v>135</v>
      </c>
      <c r="C57" s="172">
        <v>178</v>
      </c>
    </row>
    <row r="58" s="166" customFormat="1" customHeight="1" spans="1:3">
      <c r="A58" s="171">
        <v>20115</v>
      </c>
      <c r="B58" s="173" t="s">
        <v>136</v>
      </c>
      <c r="C58" s="172">
        <f>SUM(C59:C64)</f>
        <v>1113</v>
      </c>
    </row>
    <row r="59" s="166" customFormat="1" customHeight="1" spans="1:3">
      <c r="A59" s="171">
        <v>2011501</v>
      </c>
      <c r="B59" s="171" t="s">
        <v>104</v>
      </c>
      <c r="C59" s="172">
        <v>935</v>
      </c>
    </row>
    <row r="60" s="166" customFormat="1" customHeight="1" spans="1:3">
      <c r="A60" s="171">
        <v>2011502</v>
      </c>
      <c r="B60" s="171" t="s">
        <v>105</v>
      </c>
      <c r="C60" s="172">
        <v>1</v>
      </c>
    </row>
    <row r="61" s="166" customFormat="1" customHeight="1" spans="1:3">
      <c r="A61" s="171">
        <v>2011503</v>
      </c>
      <c r="B61" s="171" t="s">
        <v>106</v>
      </c>
      <c r="C61" s="172">
        <v>56</v>
      </c>
    </row>
    <row r="62" s="166" customFormat="1" customHeight="1" spans="1:3">
      <c r="A62" s="171">
        <v>2011504</v>
      </c>
      <c r="B62" s="171" t="s">
        <v>137</v>
      </c>
      <c r="C62" s="172">
        <v>29</v>
      </c>
    </row>
    <row r="63" s="166" customFormat="1" customHeight="1" spans="1:3">
      <c r="A63" s="171">
        <v>2011505</v>
      </c>
      <c r="B63" s="171" t="s">
        <v>138</v>
      </c>
      <c r="C63" s="172">
        <v>5</v>
      </c>
    </row>
    <row r="64" s="166" customFormat="1" customHeight="1" spans="1:3">
      <c r="A64" s="171">
        <v>2011599</v>
      </c>
      <c r="B64" s="171" t="s">
        <v>139</v>
      </c>
      <c r="C64" s="172">
        <v>87</v>
      </c>
    </row>
    <row r="65" s="166" customFormat="1" customHeight="1" spans="1:3">
      <c r="A65" s="171">
        <v>20117</v>
      </c>
      <c r="B65" s="173" t="s">
        <v>140</v>
      </c>
      <c r="C65" s="172">
        <f>SUM(C66:C67)</f>
        <v>25</v>
      </c>
    </row>
    <row r="66" s="166" customFormat="1" customHeight="1" spans="1:3">
      <c r="A66" s="171">
        <v>2011706</v>
      </c>
      <c r="B66" s="171" t="s">
        <v>141</v>
      </c>
      <c r="C66" s="172">
        <v>5</v>
      </c>
    </row>
    <row r="67" s="166" customFormat="1" customHeight="1" spans="1:3">
      <c r="A67" s="171">
        <v>2011708</v>
      </c>
      <c r="B67" s="171" t="s">
        <v>142</v>
      </c>
      <c r="C67" s="172">
        <v>20</v>
      </c>
    </row>
    <row r="68" s="166" customFormat="1" customHeight="1" spans="1:3">
      <c r="A68" s="171">
        <v>20126</v>
      </c>
      <c r="B68" s="173" t="s">
        <v>143</v>
      </c>
      <c r="C68" s="172">
        <f>SUM(C69:C70)</f>
        <v>210</v>
      </c>
    </row>
    <row r="69" s="166" customFormat="1" customHeight="1" spans="1:3">
      <c r="A69" s="171">
        <v>2012601</v>
      </c>
      <c r="B69" s="171" t="s">
        <v>104</v>
      </c>
      <c r="C69" s="172">
        <v>196</v>
      </c>
    </row>
    <row r="70" s="166" customFormat="1" customHeight="1" spans="1:3">
      <c r="A70" s="171">
        <v>2012602</v>
      </c>
      <c r="B70" s="171" t="s">
        <v>105</v>
      </c>
      <c r="C70" s="172">
        <v>14</v>
      </c>
    </row>
    <row r="71" s="166" customFormat="1" customHeight="1" spans="1:3">
      <c r="A71" s="171">
        <v>20128</v>
      </c>
      <c r="B71" s="173" t="s">
        <v>144</v>
      </c>
      <c r="C71" s="172">
        <f>SUM(C72:C72)</f>
        <v>68</v>
      </c>
    </row>
    <row r="72" s="166" customFormat="1" customHeight="1" spans="1:3">
      <c r="A72" s="171">
        <v>2012801</v>
      </c>
      <c r="B72" s="171" t="s">
        <v>104</v>
      </c>
      <c r="C72" s="172">
        <v>68</v>
      </c>
    </row>
    <row r="73" s="166" customFormat="1" customHeight="1" spans="1:3">
      <c r="A73" s="171">
        <v>20129</v>
      </c>
      <c r="B73" s="173" t="s">
        <v>145</v>
      </c>
      <c r="C73" s="172">
        <f>SUM(C74:C75)</f>
        <v>365</v>
      </c>
    </row>
    <row r="74" s="166" customFormat="1" customHeight="1" spans="1:3">
      <c r="A74" s="171">
        <v>2012901</v>
      </c>
      <c r="B74" s="171" t="s">
        <v>104</v>
      </c>
      <c r="C74" s="172">
        <v>195</v>
      </c>
    </row>
    <row r="75" s="166" customFormat="1" customHeight="1" spans="1:3">
      <c r="A75" s="171">
        <v>2012999</v>
      </c>
      <c r="B75" s="171" t="s">
        <v>146</v>
      </c>
      <c r="C75" s="172">
        <v>170</v>
      </c>
    </row>
    <row r="76" s="166" customFormat="1" customHeight="1" spans="1:3">
      <c r="A76" s="171">
        <v>20131</v>
      </c>
      <c r="B76" s="173" t="s">
        <v>147</v>
      </c>
      <c r="C76" s="172">
        <f>SUM(C77:C80)</f>
        <v>550</v>
      </c>
    </row>
    <row r="77" s="166" customFormat="1" customHeight="1" spans="1:3">
      <c r="A77" s="171">
        <v>2013101</v>
      </c>
      <c r="B77" s="171" t="s">
        <v>104</v>
      </c>
      <c r="C77" s="172">
        <v>434</v>
      </c>
    </row>
    <row r="78" s="166" customFormat="1" customHeight="1" spans="1:3">
      <c r="A78" s="171">
        <v>2013102</v>
      </c>
      <c r="B78" s="171" t="s">
        <v>105</v>
      </c>
      <c r="C78" s="172">
        <v>34</v>
      </c>
    </row>
    <row r="79" s="166" customFormat="1" customHeight="1" spans="1:3">
      <c r="A79" s="171">
        <v>2013105</v>
      </c>
      <c r="B79" s="171" t="s">
        <v>148</v>
      </c>
      <c r="C79" s="172">
        <v>40</v>
      </c>
    </row>
    <row r="80" s="166" customFormat="1" customHeight="1" spans="1:3">
      <c r="A80" s="171">
        <v>2013199</v>
      </c>
      <c r="B80" s="171" t="s">
        <v>149</v>
      </c>
      <c r="C80" s="172">
        <v>42</v>
      </c>
    </row>
    <row r="81" s="166" customFormat="1" customHeight="1" spans="1:3">
      <c r="A81" s="171">
        <v>20132</v>
      </c>
      <c r="B81" s="173" t="s">
        <v>150</v>
      </c>
      <c r="C81" s="172">
        <f>SUM(C82:C83)</f>
        <v>370</v>
      </c>
    </row>
    <row r="82" s="166" customFormat="1" customHeight="1" spans="1:3">
      <c r="A82" s="171">
        <v>2013201</v>
      </c>
      <c r="B82" s="171" t="s">
        <v>104</v>
      </c>
      <c r="C82" s="172">
        <v>284</v>
      </c>
    </row>
    <row r="83" s="166" customFormat="1" customHeight="1" spans="1:3">
      <c r="A83" s="171">
        <v>2013202</v>
      </c>
      <c r="B83" s="171" t="s">
        <v>105</v>
      </c>
      <c r="C83" s="172">
        <v>86</v>
      </c>
    </row>
    <row r="84" s="166" customFormat="1" customHeight="1" spans="1:3">
      <c r="A84" s="171">
        <v>20133</v>
      </c>
      <c r="B84" s="173" t="s">
        <v>151</v>
      </c>
      <c r="C84" s="172">
        <f>SUM(C85:C86)</f>
        <v>313</v>
      </c>
    </row>
    <row r="85" s="166" customFormat="1" customHeight="1" spans="1:3">
      <c r="A85" s="171">
        <v>2013301</v>
      </c>
      <c r="B85" s="171" t="s">
        <v>104</v>
      </c>
      <c r="C85" s="172">
        <v>270</v>
      </c>
    </row>
    <row r="86" s="166" customFormat="1" customHeight="1" spans="1:3">
      <c r="A86" s="171">
        <v>2013399</v>
      </c>
      <c r="B86" s="171" t="s">
        <v>152</v>
      </c>
      <c r="C86" s="172">
        <v>43</v>
      </c>
    </row>
    <row r="87" s="166" customFormat="1" customHeight="1" spans="1:3">
      <c r="A87" s="171">
        <v>20134</v>
      </c>
      <c r="B87" s="173" t="s">
        <v>153</v>
      </c>
      <c r="C87" s="172">
        <f>SUM(C88:C88)</f>
        <v>115</v>
      </c>
    </row>
    <row r="88" s="166" customFormat="1" customHeight="1" spans="1:3">
      <c r="A88" s="171">
        <v>2013401</v>
      </c>
      <c r="B88" s="171" t="s">
        <v>104</v>
      </c>
      <c r="C88" s="172">
        <v>115</v>
      </c>
    </row>
    <row r="89" s="166" customFormat="1" customHeight="1" spans="1:3">
      <c r="A89" s="171">
        <v>20136</v>
      </c>
      <c r="B89" s="173" t="s">
        <v>154</v>
      </c>
      <c r="C89" s="172">
        <f>SUM(C90:C92)</f>
        <v>620</v>
      </c>
    </row>
    <row r="90" s="166" customFormat="1" customHeight="1" spans="1:3">
      <c r="A90" s="171">
        <v>2013601</v>
      </c>
      <c r="B90" s="171" t="s">
        <v>104</v>
      </c>
      <c r="C90" s="172">
        <v>528</v>
      </c>
    </row>
    <row r="91" s="166" customFormat="1" customHeight="1" spans="1:3">
      <c r="A91" s="171">
        <v>2013602</v>
      </c>
      <c r="B91" s="171" t="s">
        <v>105</v>
      </c>
      <c r="C91" s="172">
        <v>3</v>
      </c>
    </row>
    <row r="92" s="166" customFormat="1" customHeight="1" spans="1:3">
      <c r="A92" s="171">
        <v>2013699</v>
      </c>
      <c r="B92" s="171" t="s">
        <v>155</v>
      </c>
      <c r="C92" s="172">
        <v>89</v>
      </c>
    </row>
    <row r="93" s="166" customFormat="1" customHeight="1" spans="1:3">
      <c r="A93" s="171">
        <v>20199</v>
      </c>
      <c r="B93" s="173" t="s">
        <v>156</v>
      </c>
      <c r="C93" s="172">
        <f>SUM(C94:C94)</f>
        <v>340</v>
      </c>
    </row>
    <row r="94" s="166" customFormat="1" customHeight="1" spans="1:3">
      <c r="A94" s="171">
        <v>2019999</v>
      </c>
      <c r="B94" s="171" t="s">
        <v>157</v>
      </c>
      <c r="C94" s="172">
        <v>340</v>
      </c>
    </row>
    <row r="95" s="166" customFormat="1" customHeight="1" spans="1:3">
      <c r="A95" s="171">
        <v>204</v>
      </c>
      <c r="B95" s="173" t="s">
        <v>158</v>
      </c>
      <c r="C95" s="172">
        <f>SUM(C96,C98,C102)</f>
        <v>8659</v>
      </c>
    </row>
    <row r="96" s="166" customFormat="1" customHeight="1" spans="1:3">
      <c r="A96" s="171">
        <v>20401</v>
      </c>
      <c r="B96" s="173" t="s">
        <v>159</v>
      </c>
      <c r="C96" s="172">
        <f>SUM(C97:C97)</f>
        <v>393</v>
      </c>
    </row>
    <row r="97" s="166" customFormat="1" customHeight="1" spans="1:3">
      <c r="A97" s="171">
        <v>2040103</v>
      </c>
      <c r="B97" s="171" t="s">
        <v>160</v>
      </c>
      <c r="C97" s="172">
        <v>393</v>
      </c>
    </row>
    <row r="98" s="166" customFormat="1" customHeight="1" spans="1:3">
      <c r="A98" s="171">
        <v>20402</v>
      </c>
      <c r="B98" s="173" t="s">
        <v>161</v>
      </c>
      <c r="C98" s="172">
        <f>SUM(C99:C101)</f>
        <v>7750</v>
      </c>
    </row>
    <row r="99" s="166" customFormat="1" customHeight="1" spans="1:3">
      <c r="A99" s="171">
        <v>2040201</v>
      </c>
      <c r="B99" s="171" t="s">
        <v>104</v>
      </c>
      <c r="C99" s="172">
        <v>3821</v>
      </c>
    </row>
    <row r="100" s="166" customFormat="1" customHeight="1" spans="1:3">
      <c r="A100" s="171">
        <v>2040202</v>
      </c>
      <c r="B100" s="171" t="s">
        <v>105</v>
      </c>
      <c r="C100" s="172">
        <v>3067</v>
      </c>
    </row>
    <row r="101" s="166" customFormat="1" customHeight="1" spans="1:3">
      <c r="A101" s="171">
        <v>2040212</v>
      </c>
      <c r="B101" s="171" t="s">
        <v>162</v>
      </c>
      <c r="C101" s="172">
        <v>862</v>
      </c>
    </row>
    <row r="102" s="166" customFormat="1" customHeight="1" spans="1:3">
      <c r="A102" s="171">
        <v>20406</v>
      </c>
      <c r="B102" s="173" t="s">
        <v>163</v>
      </c>
      <c r="C102" s="172">
        <f>SUM(C103:C107)</f>
        <v>516</v>
      </c>
    </row>
    <row r="103" s="166" customFormat="1" customHeight="1" spans="1:3">
      <c r="A103" s="171">
        <v>2040601</v>
      </c>
      <c r="B103" s="171" t="s">
        <v>104</v>
      </c>
      <c r="C103" s="172">
        <v>358</v>
      </c>
    </row>
    <row r="104" s="166" customFormat="1" customHeight="1" spans="1:3">
      <c r="A104" s="171">
        <v>2040604</v>
      </c>
      <c r="B104" s="171" t="s">
        <v>164</v>
      </c>
      <c r="C104" s="172">
        <v>80</v>
      </c>
    </row>
    <row r="105" s="166" customFormat="1" customHeight="1" spans="1:3">
      <c r="A105" s="171">
        <v>2040607</v>
      </c>
      <c r="B105" s="171" t="s">
        <v>165</v>
      </c>
      <c r="C105" s="172">
        <v>20</v>
      </c>
    </row>
    <row r="106" s="166" customFormat="1" customHeight="1" spans="1:3">
      <c r="A106" s="171">
        <v>2040610</v>
      </c>
      <c r="B106" s="171" t="s">
        <v>166</v>
      </c>
      <c r="C106" s="172">
        <v>3</v>
      </c>
    </row>
    <row r="107" s="166" customFormat="1" customHeight="1" spans="1:3">
      <c r="A107" s="171">
        <v>2040699</v>
      </c>
      <c r="B107" s="171" t="s">
        <v>167</v>
      </c>
      <c r="C107" s="172">
        <v>55</v>
      </c>
    </row>
    <row r="108" s="166" customFormat="1" customHeight="1" spans="1:3">
      <c r="A108" s="171">
        <v>205</v>
      </c>
      <c r="B108" s="173" t="s">
        <v>168</v>
      </c>
      <c r="C108" s="172">
        <f>SUM(C109,C113,C118,C120,C122,C124)</f>
        <v>59879</v>
      </c>
    </row>
    <row r="109" s="166" customFormat="1" customHeight="1" spans="1:3">
      <c r="A109" s="171">
        <v>20501</v>
      </c>
      <c r="B109" s="173" t="s">
        <v>169</v>
      </c>
      <c r="C109" s="172">
        <f>SUM(C110:C112)</f>
        <v>1119</v>
      </c>
    </row>
    <row r="110" s="166" customFormat="1" customHeight="1" spans="1:3">
      <c r="A110" s="171">
        <v>2050101</v>
      </c>
      <c r="B110" s="171" t="s">
        <v>104</v>
      </c>
      <c r="C110" s="172">
        <v>545</v>
      </c>
    </row>
    <row r="111" s="166" customFormat="1" customHeight="1" spans="1:3">
      <c r="A111" s="171">
        <v>2050102</v>
      </c>
      <c r="B111" s="171" t="s">
        <v>105</v>
      </c>
      <c r="C111" s="172">
        <v>268</v>
      </c>
    </row>
    <row r="112" s="166" customFormat="1" customHeight="1" spans="1:3">
      <c r="A112" s="171">
        <v>2050199</v>
      </c>
      <c r="B112" s="171" t="s">
        <v>170</v>
      </c>
      <c r="C112" s="172">
        <v>306</v>
      </c>
    </row>
    <row r="113" s="166" customFormat="1" customHeight="1" spans="1:3">
      <c r="A113" s="171">
        <v>20502</v>
      </c>
      <c r="B113" s="173" t="s">
        <v>171</v>
      </c>
      <c r="C113" s="172">
        <f>SUM(C114:C117)</f>
        <v>54831</v>
      </c>
    </row>
    <row r="114" s="166" customFormat="1" customHeight="1" spans="1:3">
      <c r="A114" s="171">
        <v>2050201</v>
      </c>
      <c r="B114" s="171" t="s">
        <v>172</v>
      </c>
      <c r="C114" s="172">
        <v>2795</v>
      </c>
    </row>
    <row r="115" s="166" customFormat="1" customHeight="1" spans="1:3">
      <c r="A115" s="171">
        <v>2050202</v>
      </c>
      <c r="B115" s="171" t="s">
        <v>173</v>
      </c>
      <c r="C115" s="172">
        <v>28983</v>
      </c>
    </row>
    <row r="116" s="166" customFormat="1" customHeight="1" spans="1:3">
      <c r="A116" s="171">
        <v>2050203</v>
      </c>
      <c r="B116" s="171" t="s">
        <v>174</v>
      </c>
      <c r="C116" s="172">
        <v>13303</v>
      </c>
    </row>
    <row r="117" s="166" customFormat="1" customHeight="1" spans="1:3">
      <c r="A117" s="171">
        <v>2050204</v>
      </c>
      <c r="B117" s="171" t="s">
        <v>175</v>
      </c>
      <c r="C117" s="172">
        <v>9750</v>
      </c>
    </row>
    <row r="118" s="166" customFormat="1" customHeight="1" spans="1:3">
      <c r="A118" s="171">
        <v>20503</v>
      </c>
      <c r="B118" s="173" t="s">
        <v>176</v>
      </c>
      <c r="C118" s="172">
        <f t="shared" ref="C118:C122" si="0">SUM(C119:C119)</f>
        <v>3114</v>
      </c>
    </row>
    <row r="119" s="166" customFormat="1" customHeight="1" spans="1:3">
      <c r="A119" s="171">
        <v>2050301</v>
      </c>
      <c r="B119" s="171" t="s">
        <v>177</v>
      </c>
      <c r="C119" s="172">
        <v>3114</v>
      </c>
    </row>
    <row r="120" s="166" customFormat="1" customHeight="1" spans="1:3">
      <c r="A120" s="171">
        <v>20507</v>
      </c>
      <c r="B120" s="173" t="s">
        <v>178</v>
      </c>
      <c r="C120" s="172">
        <f>SUM(C121:C121)</f>
        <v>83</v>
      </c>
    </row>
    <row r="121" s="166" customFormat="1" customHeight="1" spans="1:3">
      <c r="A121" s="171">
        <v>2050701</v>
      </c>
      <c r="B121" s="171" t="s">
        <v>179</v>
      </c>
      <c r="C121" s="172">
        <v>83</v>
      </c>
    </row>
    <row r="122" s="166" customFormat="1" customHeight="1" spans="1:3">
      <c r="A122" s="171">
        <v>20508</v>
      </c>
      <c r="B122" s="173" t="s">
        <v>180</v>
      </c>
      <c r="C122" s="172">
        <f>SUM(C123:C123)</f>
        <v>222</v>
      </c>
    </row>
    <row r="123" s="166" customFormat="1" ht="13" customHeight="1" spans="1:3">
      <c r="A123" s="171">
        <v>2050802</v>
      </c>
      <c r="B123" s="171" t="s">
        <v>181</v>
      </c>
      <c r="C123" s="172">
        <v>222</v>
      </c>
    </row>
    <row r="124" s="166" customFormat="1" customHeight="1" spans="1:3">
      <c r="A124" s="171">
        <v>20509</v>
      </c>
      <c r="B124" s="173" t="s">
        <v>182</v>
      </c>
      <c r="C124" s="172">
        <f>SUM(C125:C125)</f>
        <v>510</v>
      </c>
    </row>
    <row r="125" s="166" customFormat="1" customHeight="1" spans="1:3">
      <c r="A125" s="171">
        <v>2050999</v>
      </c>
      <c r="B125" s="171" t="s">
        <v>183</v>
      </c>
      <c r="C125" s="172">
        <v>510</v>
      </c>
    </row>
    <row r="126" s="166" customFormat="1" customHeight="1" spans="1:3">
      <c r="A126" s="171">
        <v>206</v>
      </c>
      <c r="B126" s="173" t="s">
        <v>184</v>
      </c>
      <c r="C126" s="172">
        <f>SUM(C127,C129,C132)</f>
        <v>511</v>
      </c>
    </row>
    <row r="127" s="166" customFormat="1" customHeight="1" spans="1:3">
      <c r="A127" s="171">
        <v>20601</v>
      </c>
      <c r="B127" s="173" t="s">
        <v>185</v>
      </c>
      <c r="C127" s="172">
        <f>SUM(C128:C128)</f>
        <v>12</v>
      </c>
    </row>
    <row r="128" s="166" customFormat="1" customHeight="1" spans="1:3">
      <c r="A128" s="171">
        <v>2060199</v>
      </c>
      <c r="B128" s="171" t="s">
        <v>186</v>
      </c>
      <c r="C128" s="172">
        <v>12</v>
      </c>
    </row>
    <row r="129" s="166" customFormat="1" customHeight="1" spans="1:3">
      <c r="A129" s="171">
        <v>20604</v>
      </c>
      <c r="B129" s="173" t="s">
        <v>187</v>
      </c>
      <c r="C129" s="172">
        <f>SUM(C130:C131)</f>
        <v>409</v>
      </c>
    </row>
    <row r="130" s="166" customFormat="1" customHeight="1" spans="1:3">
      <c r="A130" s="171">
        <v>2060403</v>
      </c>
      <c r="B130" s="171" t="s">
        <v>188</v>
      </c>
      <c r="C130" s="172">
        <v>303</v>
      </c>
    </row>
    <row r="131" s="166" customFormat="1" customHeight="1" spans="1:3">
      <c r="A131" s="171">
        <v>2060404</v>
      </c>
      <c r="B131" s="171" t="s">
        <v>189</v>
      </c>
      <c r="C131" s="172">
        <v>106</v>
      </c>
    </row>
    <row r="132" s="166" customFormat="1" customHeight="1" spans="1:3">
      <c r="A132" s="171">
        <v>20607</v>
      </c>
      <c r="B132" s="173" t="s">
        <v>190</v>
      </c>
      <c r="C132" s="172">
        <f>SUM(C133:C133)</f>
        <v>90</v>
      </c>
    </row>
    <row r="133" s="166" customFormat="1" customHeight="1" spans="1:3">
      <c r="A133" s="171">
        <v>2060799</v>
      </c>
      <c r="B133" s="171" t="s">
        <v>191</v>
      </c>
      <c r="C133" s="172">
        <v>90</v>
      </c>
    </row>
    <row r="134" s="166" customFormat="1" customHeight="1" spans="1:3">
      <c r="A134" s="171">
        <v>207</v>
      </c>
      <c r="B134" s="173" t="s">
        <v>192</v>
      </c>
      <c r="C134" s="172">
        <f>SUM(C135,C146,C149,C152,C160)</f>
        <v>3588</v>
      </c>
    </row>
    <row r="135" s="166" customFormat="1" customHeight="1" spans="1:3">
      <c r="A135" s="171">
        <v>20701</v>
      </c>
      <c r="B135" s="173" t="s">
        <v>193</v>
      </c>
      <c r="C135" s="172">
        <f>SUM(C136:C145)</f>
        <v>2151</v>
      </c>
    </row>
    <row r="136" s="166" customFormat="1" customHeight="1" spans="1:3">
      <c r="A136" s="171">
        <v>2070101</v>
      </c>
      <c r="B136" s="171" t="s">
        <v>104</v>
      </c>
      <c r="C136" s="172">
        <v>127</v>
      </c>
    </row>
    <row r="137" s="166" customFormat="1" customHeight="1" spans="1:3">
      <c r="A137" s="171">
        <v>2070102</v>
      </c>
      <c r="B137" s="171" t="s">
        <v>105</v>
      </c>
      <c r="C137" s="172">
        <v>34</v>
      </c>
    </row>
    <row r="138" s="166" customFormat="1" customHeight="1" spans="1:3">
      <c r="A138" s="171">
        <v>2070103</v>
      </c>
      <c r="B138" s="171" t="s">
        <v>106</v>
      </c>
      <c r="C138" s="172">
        <v>122</v>
      </c>
    </row>
    <row r="139" s="166" customFormat="1" customHeight="1" spans="1:3">
      <c r="A139" s="171">
        <v>2070104</v>
      </c>
      <c r="B139" s="171" t="s">
        <v>194</v>
      </c>
      <c r="C139" s="172">
        <v>5</v>
      </c>
    </row>
    <row r="140" s="166" customFormat="1" customHeight="1" spans="1:3">
      <c r="A140" s="171">
        <v>2070105</v>
      </c>
      <c r="B140" s="171" t="s">
        <v>195</v>
      </c>
      <c r="C140" s="172">
        <v>1233</v>
      </c>
    </row>
    <row r="141" s="166" customFormat="1" customHeight="1" spans="1:3">
      <c r="A141" s="171">
        <v>2070106</v>
      </c>
      <c r="B141" s="171" t="s">
        <v>196</v>
      </c>
      <c r="C141" s="172">
        <v>141</v>
      </c>
    </row>
    <row r="142" s="166" customFormat="1" customHeight="1" spans="1:3">
      <c r="A142" s="171">
        <v>2070107</v>
      </c>
      <c r="B142" s="171" t="s">
        <v>197</v>
      </c>
      <c r="C142" s="172">
        <v>22</v>
      </c>
    </row>
    <row r="143" s="166" customFormat="1" customHeight="1" spans="1:3">
      <c r="A143" s="171">
        <v>2070108</v>
      </c>
      <c r="B143" s="171" t="s">
        <v>198</v>
      </c>
      <c r="C143" s="172">
        <v>35</v>
      </c>
    </row>
    <row r="144" s="166" customFormat="1" customHeight="1" spans="1:3">
      <c r="A144" s="171">
        <v>2070109</v>
      </c>
      <c r="B144" s="171" t="s">
        <v>199</v>
      </c>
      <c r="C144" s="172">
        <v>412</v>
      </c>
    </row>
    <row r="145" s="166" customFormat="1" customHeight="1" spans="1:3">
      <c r="A145" s="171">
        <v>2070199</v>
      </c>
      <c r="B145" s="171" t="s">
        <v>200</v>
      </c>
      <c r="C145" s="172">
        <v>20</v>
      </c>
    </row>
    <row r="146" s="166" customFormat="1" customHeight="1" spans="1:3">
      <c r="A146" s="171">
        <v>20702</v>
      </c>
      <c r="B146" s="173" t="s">
        <v>201</v>
      </c>
      <c r="C146" s="172">
        <f>SUM(C147:C148)</f>
        <v>206</v>
      </c>
    </row>
    <row r="147" s="166" customFormat="1" customHeight="1" spans="1:3">
      <c r="A147" s="171">
        <v>2070204</v>
      </c>
      <c r="B147" s="171" t="s">
        <v>202</v>
      </c>
      <c r="C147" s="172">
        <v>66</v>
      </c>
    </row>
    <row r="148" s="166" customFormat="1" customHeight="1" spans="1:3">
      <c r="A148" s="171">
        <v>2070205</v>
      </c>
      <c r="B148" s="171" t="s">
        <v>203</v>
      </c>
      <c r="C148" s="172">
        <v>140</v>
      </c>
    </row>
    <row r="149" s="166" customFormat="1" customHeight="1" spans="1:3">
      <c r="A149" s="171">
        <v>20703</v>
      </c>
      <c r="B149" s="173" t="s">
        <v>204</v>
      </c>
      <c r="C149" s="172">
        <f>SUM(C150:C151)</f>
        <v>74</v>
      </c>
    </row>
    <row r="150" s="166" customFormat="1" customHeight="1" spans="1:3">
      <c r="A150" s="171">
        <v>2070307</v>
      </c>
      <c r="B150" s="171" t="s">
        <v>205</v>
      </c>
      <c r="C150" s="172">
        <v>51</v>
      </c>
    </row>
    <row r="151" s="166" customFormat="1" customHeight="1" spans="1:3">
      <c r="A151" s="171">
        <v>2070399</v>
      </c>
      <c r="B151" s="171" t="s">
        <v>206</v>
      </c>
      <c r="C151" s="172">
        <v>23</v>
      </c>
    </row>
    <row r="152" s="166" customFormat="1" customHeight="1" spans="1:3">
      <c r="A152" s="171">
        <v>20704</v>
      </c>
      <c r="B152" s="173" t="s">
        <v>207</v>
      </c>
      <c r="C152" s="172">
        <f>SUM(C153:C159)</f>
        <v>1122</v>
      </c>
    </row>
    <row r="153" s="166" customFormat="1" customHeight="1" spans="1:3">
      <c r="A153" s="171">
        <v>2070401</v>
      </c>
      <c r="B153" s="171" t="s">
        <v>104</v>
      </c>
      <c r="C153" s="172">
        <v>364</v>
      </c>
    </row>
    <row r="154" s="166" customFormat="1" customHeight="1" spans="1:3">
      <c r="A154" s="171">
        <v>2070402</v>
      </c>
      <c r="B154" s="171" t="s">
        <v>105</v>
      </c>
      <c r="C154" s="172">
        <v>5</v>
      </c>
    </row>
    <row r="155" s="166" customFormat="1" customHeight="1" spans="1:3">
      <c r="A155" s="171">
        <v>2070404</v>
      </c>
      <c r="B155" s="171" t="s">
        <v>208</v>
      </c>
      <c r="C155" s="172">
        <v>27</v>
      </c>
    </row>
    <row r="156" s="166" customFormat="1" customHeight="1" spans="1:3">
      <c r="A156" s="171">
        <v>2070405</v>
      </c>
      <c r="B156" s="171" t="s">
        <v>209</v>
      </c>
      <c r="C156" s="172">
        <v>130</v>
      </c>
    </row>
    <row r="157" s="166" customFormat="1" customHeight="1" spans="1:3">
      <c r="A157" s="171">
        <v>2070406</v>
      </c>
      <c r="B157" s="171" t="s">
        <v>210</v>
      </c>
      <c r="C157" s="172">
        <v>47</v>
      </c>
    </row>
    <row r="158" s="166" customFormat="1" customHeight="1" spans="1:3">
      <c r="A158" s="171">
        <v>2070408</v>
      </c>
      <c r="B158" s="171" t="s">
        <v>211</v>
      </c>
      <c r="C158" s="172">
        <v>6</v>
      </c>
    </row>
    <row r="159" s="166" customFormat="1" customHeight="1" spans="1:3">
      <c r="A159" s="171">
        <v>2070499</v>
      </c>
      <c r="B159" s="171" t="s">
        <v>212</v>
      </c>
      <c r="C159" s="172">
        <v>543</v>
      </c>
    </row>
    <row r="160" s="166" customFormat="1" customHeight="1" spans="1:3">
      <c r="A160" s="171">
        <v>20799</v>
      </c>
      <c r="B160" s="173" t="s">
        <v>213</v>
      </c>
      <c r="C160" s="172">
        <f>SUM(C161:C161)</f>
        <v>35</v>
      </c>
    </row>
    <row r="161" s="166" customFormat="1" customHeight="1" spans="1:3">
      <c r="A161" s="171">
        <v>2079999</v>
      </c>
      <c r="B161" s="171" t="s">
        <v>214</v>
      </c>
      <c r="C161" s="172">
        <v>35</v>
      </c>
    </row>
    <row r="162" s="166" customFormat="1" customHeight="1" spans="1:3">
      <c r="A162" s="171">
        <v>208</v>
      </c>
      <c r="B162" s="173" t="s">
        <v>215</v>
      </c>
      <c r="C162" s="172">
        <f>SUM(C163,C169,C178,C182,C184,C190,C193,C196,C201,C203,C206,C209)</f>
        <v>29610</v>
      </c>
    </row>
    <row r="163" s="166" customFormat="1" customHeight="1" spans="1:3">
      <c r="A163" s="171">
        <v>20801</v>
      </c>
      <c r="B163" s="173" t="s">
        <v>216</v>
      </c>
      <c r="C163" s="172">
        <f>SUM(C164:C168)</f>
        <v>954</v>
      </c>
    </row>
    <row r="164" s="166" customFormat="1" customHeight="1" spans="1:3">
      <c r="A164" s="171">
        <v>2080101</v>
      </c>
      <c r="B164" s="171" t="s">
        <v>104</v>
      </c>
      <c r="C164" s="172">
        <v>240</v>
      </c>
    </row>
    <row r="165" s="166" customFormat="1" customHeight="1" spans="1:3">
      <c r="A165" s="171">
        <v>2080103</v>
      </c>
      <c r="B165" s="171" t="s">
        <v>106</v>
      </c>
      <c r="C165" s="172">
        <v>28</v>
      </c>
    </row>
    <row r="166" s="166" customFormat="1" customHeight="1" spans="1:3">
      <c r="A166" s="171">
        <v>2080104</v>
      </c>
      <c r="B166" s="171" t="s">
        <v>217</v>
      </c>
      <c r="C166" s="172">
        <v>406</v>
      </c>
    </row>
    <row r="167" s="166" customFormat="1" customHeight="1" spans="1:3">
      <c r="A167" s="171">
        <v>2080109</v>
      </c>
      <c r="B167" s="171" t="s">
        <v>218</v>
      </c>
      <c r="C167" s="172">
        <v>236</v>
      </c>
    </row>
    <row r="168" s="166" customFormat="1" customHeight="1" spans="1:3">
      <c r="A168" s="171">
        <v>2080199</v>
      </c>
      <c r="B168" s="171" t="s">
        <v>219</v>
      </c>
      <c r="C168" s="172">
        <v>44</v>
      </c>
    </row>
    <row r="169" s="166" customFormat="1" customHeight="1" spans="1:3">
      <c r="A169" s="171">
        <v>20802</v>
      </c>
      <c r="B169" s="173" t="s">
        <v>220</v>
      </c>
      <c r="C169" s="172">
        <f>SUM(C170:C177)</f>
        <v>4974</v>
      </c>
    </row>
    <row r="170" s="166" customFormat="1" customHeight="1" spans="1:3">
      <c r="A170" s="171">
        <v>2080201</v>
      </c>
      <c r="B170" s="171" t="s">
        <v>104</v>
      </c>
      <c r="C170" s="172">
        <v>558</v>
      </c>
    </row>
    <row r="171" s="166" customFormat="1" customHeight="1" spans="1:3">
      <c r="A171" s="171">
        <v>2080202</v>
      </c>
      <c r="B171" s="171" t="s">
        <v>105</v>
      </c>
      <c r="C171" s="172">
        <v>14</v>
      </c>
    </row>
    <row r="172" s="166" customFormat="1" customHeight="1" spans="1:3">
      <c r="A172" s="171">
        <v>2080203</v>
      </c>
      <c r="B172" s="171" t="s">
        <v>106</v>
      </c>
      <c r="C172" s="172">
        <v>264</v>
      </c>
    </row>
    <row r="173" s="166" customFormat="1" customHeight="1" spans="1:3">
      <c r="A173" s="171">
        <v>2080204</v>
      </c>
      <c r="B173" s="171" t="s">
        <v>221</v>
      </c>
      <c r="C173" s="172">
        <v>12</v>
      </c>
    </row>
    <row r="174" s="166" customFormat="1" customHeight="1" spans="1:3">
      <c r="A174" s="171">
        <v>2080205</v>
      </c>
      <c r="B174" s="171" t="s">
        <v>222</v>
      </c>
      <c r="C174" s="172">
        <v>1654</v>
      </c>
    </row>
    <row r="175" s="166" customFormat="1" customHeight="1" spans="1:3">
      <c r="A175" s="171">
        <v>2080207</v>
      </c>
      <c r="B175" s="171" t="s">
        <v>223</v>
      </c>
      <c r="C175" s="172">
        <v>35</v>
      </c>
    </row>
    <row r="176" s="166" customFormat="1" customHeight="1" spans="1:3">
      <c r="A176" s="171">
        <v>2080208</v>
      </c>
      <c r="B176" s="171" t="s">
        <v>224</v>
      </c>
      <c r="C176" s="172">
        <v>171</v>
      </c>
    </row>
    <row r="177" s="166" customFormat="1" customHeight="1" spans="1:3">
      <c r="A177" s="171">
        <v>2080299</v>
      </c>
      <c r="B177" s="171" t="s">
        <v>225</v>
      </c>
      <c r="C177" s="172">
        <v>2266</v>
      </c>
    </row>
    <row r="178" s="166" customFormat="1" customHeight="1" spans="1:3">
      <c r="A178" s="171">
        <v>20805</v>
      </c>
      <c r="B178" s="173" t="s">
        <v>226</v>
      </c>
      <c r="C178" s="172">
        <f>SUM(C179:C181)</f>
        <v>821</v>
      </c>
    </row>
    <row r="179" s="166" customFormat="1" customHeight="1" spans="1:3">
      <c r="A179" s="171">
        <v>2080505</v>
      </c>
      <c r="B179" s="171" t="s">
        <v>227</v>
      </c>
      <c r="C179" s="172">
        <v>36</v>
      </c>
    </row>
    <row r="180" s="166" customFormat="1" customHeight="1" spans="1:3">
      <c r="A180" s="171">
        <v>2080506</v>
      </c>
      <c r="B180" s="171" t="s">
        <v>228</v>
      </c>
      <c r="C180" s="172">
        <v>42</v>
      </c>
    </row>
    <row r="181" s="166" customFormat="1" customHeight="1" spans="1:3">
      <c r="A181" s="171">
        <v>2080507</v>
      </c>
      <c r="B181" s="171" t="s">
        <v>229</v>
      </c>
      <c r="C181" s="172">
        <v>743</v>
      </c>
    </row>
    <row r="182" s="166" customFormat="1" customHeight="1" spans="1:3">
      <c r="A182" s="171">
        <v>20807</v>
      </c>
      <c r="B182" s="173" t="s">
        <v>230</v>
      </c>
      <c r="C182" s="172">
        <f>SUM(C183:C183)</f>
        <v>1250</v>
      </c>
    </row>
    <row r="183" s="166" customFormat="1" customHeight="1" spans="1:3">
      <c r="A183" s="171">
        <v>2080701</v>
      </c>
      <c r="B183" s="171" t="s">
        <v>231</v>
      </c>
      <c r="C183" s="172">
        <v>1250</v>
      </c>
    </row>
    <row r="184" s="166" customFormat="1" customHeight="1" spans="1:3">
      <c r="A184" s="171">
        <v>20808</v>
      </c>
      <c r="B184" s="173" t="s">
        <v>232</v>
      </c>
      <c r="C184" s="172">
        <f>SUM(C185:C189)</f>
        <v>3713</v>
      </c>
    </row>
    <row r="185" s="166" customFormat="1" customHeight="1" spans="1:3">
      <c r="A185" s="171">
        <v>2080801</v>
      </c>
      <c r="B185" s="171" t="s">
        <v>233</v>
      </c>
      <c r="C185" s="172">
        <v>590</v>
      </c>
    </row>
    <row r="186" s="166" customFormat="1" customHeight="1" spans="1:3">
      <c r="A186" s="171">
        <v>2080802</v>
      </c>
      <c r="B186" s="171" t="s">
        <v>234</v>
      </c>
      <c r="C186" s="172">
        <v>807</v>
      </c>
    </row>
    <row r="187" s="166" customFormat="1" customHeight="1" spans="1:3">
      <c r="A187" s="171">
        <v>2080803</v>
      </c>
      <c r="B187" s="171" t="s">
        <v>235</v>
      </c>
      <c r="C187" s="172">
        <v>1144</v>
      </c>
    </row>
    <row r="188" s="166" customFormat="1" customHeight="1" spans="1:3">
      <c r="A188" s="171">
        <v>2080805</v>
      </c>
      <c r="B188" s="171" t="s">
        <v>236</v>
      </c>
      <c r="C188" s="172">
        <v>717</v>
      </c>
    </row>
    <row r="189" s="166" customFormat="1" customHeight="1" spans="1:3">
      <c r="A189" s="171">
        <v>2080899</v>
      </c>
      <c r="B189" s="171" t="s">
        <v>237</v>
      </c>
      <c r="C189" s="172">
        <v>455</v>
      </c>
    </row>
    <row r="190" s="166" customFormat="1" customHeight="1" spans="1:3">
      <c r="A190" s="171">
        <v>20809</v>
      </c>
      <c r="B190" s="173" t="s">
        <v>238</v>
      </c>
      <c r="C190" s="172">
        <f>SUM(C191:C192)</f>
        <v>256</v>
      </c>
    </row>
    <row r="191" s="166" customFormat="1" customHeight="1" spans="1:3">
      <c r="A191" s="171">
        <v>2080901</v>
      </c>
      <c r="B191" s="171" t="s">
        <v>239</v>
      </c>
      <c r="C191" s="172">
        <v>218</v>
      </c>
    </row>
    <row r="192" s="166" customFormat="1" customHeight="1" spans="1:3">
      <c r="A192" s="171">
        <v>2080999</v>
      </c>
      <c r="B192" s="171" t="s">
        <v>240</v>
      </c>
      <c r="C192" s="172">
        <v>38</v>
      </c>
    </row>
    <row r="193" s="166" customFormat="1" customHeight="1" spans="1:3">
      <c r="A193" s="171">
        <v>20810</v>
      </c>
      <c r="B193" s="173" t="s">
        <v>241</v>
      </c>
      <c r="C193" s="172">
        <f>SUM(C194:C195)</f>
        <v>45</v>
      </c>
    </row>
    <row r="194" s="166" customFormat="1" customHeight="1" spans="1:3">
      <c r="A194" s="171">
        <v>2081001</v>
      </c>
      <c r="B194" s="171" t="s">
        <v>242</v>
      </c>
      <c r="C194" s="172">
        <v>16</v>
      </c>
    </row>
    <row r="195" s="166" customFormat="1" customHeight="1" spans="1:3">
      <c r="A195" s="171">
        <v>2081099</v>
      </c>
      <c r="B195" s="171" t="s">
        <v>243</v>
      </c>
      <c r="C195" s="172">
        <v>29</v>
      </c>
    </row>
    <row r="196" s="166" customFormat="1" customHeight="1" spans="1:3">
      <c r="A196" s="171">
        <v>20811</v>
      </c>
      <c r="B196" s="173" t="s">
        <v>244</v>
      </c>
      <c r="C196" s="172">
        <f>SUM(C197:C200)</f>
        <v>1142</v>
      </c>
    </row>
    <row r="197" s="166" customFormat="1" customHeight="1" spans="1:3">
      <c r="A197" s="171">
        <v>2081101</v>
      </c>
      <c r="B197" s="171" t="s">
        <v>104</v>
      </c>
      <c r="C197" s="172">
        <v>169</v>
      </c>
    </row>
    <row r="198" s="166" customFormat="1" customHeight="1" spans="1:3">
      <c r="A198" s="171">
        <v>2081105</v>
      </c>
      <c r="B198" s="171" t="s">
        <v>245</v>
      </c>
      <c r="C198" s="172">
        <v>198</v>
      </c>
    </row>
    <row r="199" s="166" customFormat="1" customHeight="1" spans="1:3">
      <c r="A199" s="171">
        <v>2081107</v>
      </c>
      <c r="B199" s="171" t="s">
        <v>246</v>
      </c>
      <c r="C199" s="172">
        <v>560</v>
      </c>
    </row>
    <row r="200" s="166" customFormat="1" customHeight="1" spans="1:3">
      <c r="A200" s="171">
        <v>2081199</v>
      </c>
      <c r="B200" s="171" t="s">
        <v>247</v>
      </c>
      <c r="C200" s="172">
        <v>215</v>
      </c>
    </row>
    <row r="201" s="166" customFormat="1" customHeight="1" spans="1:3">
      <c r="A201" s="171">
        <v>20815</v>
      </c>
      <c r="B201" s="173" t="s">
        <v>248</v>
      </c>
      <c r="C201" s="172">
        <f>SUM(C202:C202)</f>
        <v>150</v>
      </c>
    </row>
    <row r="202" s="166" customFormat="1" customHeight="1" spans="1:3">
      <c r="A202" s="171">
        <v>2081599</v>
      </c>
      <c r="B202" s="171" t="s">
        <v>249</v>
      </c>
      <c r="C202" s="172">
        <v>150</v>
      </c>
    </row>
    <row r="203" s="166" customFormat="1" customHeight="1" spans="1:3">
      <c r="A203" s="171">
        <v>20819</v>
      </c>
      <c r="B203" s="173" t="s">
        <v>250</v>
      </c>
      <c r="C203" s="172">
        <f>SUM(C204:C205)</f>
        <v>8841</v>
      </c>
    </row>
    <row r="204" s="166" customFormat="1" customHeight="1" spans="1:3">
      <c r="A204" s="171">
        <v>2081901</v>
      </c>
      <c r="B204" s="171" t="s">
        <v>251</v>
      </c>
      <c r="C204" s="172">
        <v>4000</v>
      </c>
    </row>
    <row r="205" s="166" customFormat="1" customHeight="1" spans="1:3">
      <c r="A205" s="171">
        <v>2081902</v>
      </c>
      <c r="B205" s="171" t="s">
        <v>252</v>
      </c>
      <c r="C205" s="172">
        <v>4841</v>
      </c>
    </row>
    <row r="206" s="166" customFormat="1" customHeight="1" spans="1:3">
      <c r="A206" s="171">
        <v>20826</v>
      </c>
      <c r="B206" s="173" t="s">
        <v>253</v>
      </c>
      <c r="C206" s="172">
        <f>SUM(C207:C208)</f>
        <v>7153</v>
      </c>
    </row>
    <row r="207" s="166" customFormat="1" customHeight="1" spans="1:3">
      <c r="A207" s="171">
        <v>2082601</v>
      </c>
      <c r="B207" s="171" t="s">
        <v>254</v>
      </c>
      <c r="C207" s="172">
        <v>194</v>
      </c>
    </row>
    <row r="208" s="166" customFormat="1" customHeight="1" spans="1:3">
      <c r="A208" s="171">
        <v>2082602</v>
      </c>
      <c r="B208" s="171" t="s">
        <v>255</v>
      </c>
      <c r="C208" s="172">
        <v>6959</v>
      </c>
    </row>
    <row r="209" s="166" customFormat="1" customHeight="1" spans="1:3">
      <c r="A209" s="171">
        <v>20827</v>
      </c>
      <c r="B209" s="173" t="s">
        <v>256</v>
      </c>
      <c r="C209" s="172">
        <f>SUM(C210:C210)</f>
        <v>311</v>
      </c>
    </row>
    <row r="210" s="166" customFormat="1" customHeight="1" spans="1:3">
      <c r="A210" s="171">
        <v>2082799</v>
      </c>
      <c r="B210" s="171" t="s">
        <v>257</v>
      </c>
      <c r="C210" s="172">
        <v>311</v>
      </c>
    </row>
    <row r="211" s="166" customFormat="1" customHeight="1" spans="1:3">
      <c r="A211" s="171">
        <v>210</v>
      </c>
      <c r="B211" s="173" t="s">
        <v>258</v>
      </c>
      <c r="C211" s="172">
        <f>SUM(C212,C217,C224,C227,C233,C237,C242,C246,C249,C251)</f>
        <v>32765</v>
      </c>
    </row>
    <row r="212" s="166" customFormat="1" customHeight="1" spans="1:3">
      <c r="A212" s="171">
        <v>21001</v>
      </c>
      <c r="B212" s="173" t="s">
        <v>259</v>
      </c>
      <c r="C212" s="172">
        <f>SUM(C213:C216)</f>
        <v>3313</v>
      </c>
    </row>
    <row r="213" s="166" customFormat="1" customHeight="1" spans="1:3">
      <c r="A213" s="171">
        <v>2100101</v>
      </c>
      <c r="B213" s="171" t="s">
        <v>104</v>
      </c>
      <c r="C213" s="172">
        <v>2758</v>
      </c>
    </row>
    <row r="214" s="166" customFormat="1" customHeight="1" spans="1:3">
      <c r="A214" s="171">
        <v>2100102</v>
      </c>
      <c r="B214" s="171" t="s">
        <v>105</v>
      </c>
      <c r="C214" s="172">
        <v>11</v>
      </c>
    </row>
    <row r="215" s="166" customFormat="1" customHeight="1" spans="1:3">
      <c r="A215" s="171">
        <v>2100103</v>
      </c>
      <c r="B215" s="171" t="s">
        <v>106</v>
      </c>
      <c r="C215" s="172">
        <v>22</v>
      </c>
    </row>
    <row r="216" s="166" customFormat="1" customHeight="1" spans="1:3">
      <c r="A216" s="171">
        <v>2100199</v>
      </c>
      <c r="B216" s="171" t="s">
        <v>260</v>
      </c>
      <c r="C216" s="172">
        <v>522</v>
      </c>
    </row>
    <row r="217" s="166" customFormat="1" customHeight="1" spans="1:3">
      <c r="A217" s="171">
        <v>21002</v>
      </c>
      <c r="B217" s="173" t="s">
        <v>261</v>
      </c>
      <c r="C217" s="172">
        <f>SUM(C218:C223)</f>
        <v>3931</v>
      </c>
    </row>
    <row r="218" s="166" customFormat="1" customHeight="1" spans="1:3">
      <c r="A218" s="171">
        <v>2100201</v>
      </c>
      <c r="B218" s="171" t="s">
        <v>262</v>
      </c>
      <c r="C218" s="172">
        <v>3229</v>
      </c>
    </row>
    <row r="219" s="166" customFormat="1" customHeight="1" spans="1:3">
      <c r="A219" s="171">
        <v>2100202</v>
      </c>
      <c r="B219" s="171" t="s">
        <v>263</v>
      </c>
      <c r="C219" s="172">
        <v>235</v>
      </c>
    </row>
    <row r="220" s="166" customFormat="1" customHeight="1" spans="1:3">
      <c r="A220" s="171">
        <v>2100204</v>
      </c>
      <c r="B220" s="171" t="s">
        <v>264</v>
      </c>
      <c r="C220" s="172">
        <v>15</v>
      </c>
    </row>
    <row r="221" s="166" customFormat="1" customHeight="1" spans="1:3">
      <c r="A221" s="171">
        <v>2100205</v>
      </c>
      <c r="B221" s="171" t="s">
        <v>265</v>
      </c>
      <c r="C221" s="172">
        <v>25</v>
      </c>
    </row>
    <row r="222" s="166" customFormat="1" customHeight="1" spans="1:3">
      <c r="A222" s="171">
        <v>2100206</v>
      </c>
      <c r="B222" s="171" t="s">
        <v>266</v>
      </c>
      <c r="C222" s="172">
        <v>117</v>
      </c>
    </row>
    <row r="223" s="166" customFormat="1" customHeight="1" spans="1:3">
      <c r="A223" s="171">
        <v>2100299</v>
      </c>
      <c r="B223" s="171" t="s">
        <v>267</v>
      </c>
      <c r="C223" s="172">
        <v>310</v>
      </c>
    </row>
    <row r="224" s="166" customFormat="1" customHeight="1" spans="1:3">
      <c r="A224" s="171">
        <v>21003</v>
      </c>
      <c r="B224" s="173" t="s">
        <v>268</v>
      </c>
      <c r="C224" s="172">
        <f>SUM(C225:C226)</f>
        <v>2020</v>
      </c>
    </row>
    <row r="225" s="166" customFormat="1" customHeight="1" spans="1:3">
      <c r="A225" s="171">
        <v>2100302</v>
      </c>
      <c r="B225" s="171" t="s">
        <v>269</v>
      </c>
      <c r="C225" s="172">
        <v>1469</v>
      </c>
    </row>
    <row r="226" s="166" customFormat="1" customHeight="1" spans="1:3">
      <c r="A226" s="171">
        <v>2100399</v>
      </c>
      <c r="B226" s="171" t="s">
        <v>270</v>
      </c>
      <c r="C226" s="172">
        <v>551</v>
      </c>
    </row>
    <row r="227" s="166" customFormat="1" customHeight="1" spans="1:3">
      <c r="A227" s="171">
        <v>21004</v>
      </c>
      <c r="B227" s="173" t="s">
        <v>271</v>
      </c>
      <c r="C227" s="172">
        <f>SUM(C228:C232)</f>
        <v>2150</v>
      </c>
    </row>
    <row r="228" s="166" customFormat="1" customHeight="1" spans="1:3">
      <c r="A228" s="171">
        <v>2100401</v>
      </c>
      <c r="B228" s="171" t="s">
        <v>272</v>
      </c>
      <c r="C228" s="172">
        <v>254</v>
      </c>
    </row>
    <row r="229" s="166" customFormat="1" customHeight="1" spans="1:3">
      <c r="A229" s="171">
        <v>2100402</v>
      </c>
      <c r="B229" s="171" t="s">
        <v>273</v>
      </c>
      <c r="C229" s="172">
        <v>81</v>
      </c>
    </row>
    <row r="230" s="166" customFormat="1" customHeight="1" spans="1:3">
      <c r="A230" s="171">
        <v>2100403</v>
      </c>
      <c r="B230" s="171" t="s">
        <v>274</v>
      </c>
      <c r="C230" s="172">
        <v>17</v>
      </c>
    </row>
    <row r="231" s="166" customFormat="1" customHeight="1" spans="1:3">
      <c r="A231" s="171">
        <v>2100408</v>
      </c>
      <c r="B231" s="171" t="s">
        <v>275</v>
      </c>
      <c r="C231" s="172">
        <v>1287</v>
      </c>
    </row>
    <row r="232" s="166" customFormat="1" customHeight="1" spans="1:3">
      <c r="A232" s="171">
        <v>2100409</v>
      </c>
      <c r="B232" s="171" t="s">
        <v>276</v>
      </c>
      <c r="C232" s="172">
        <v>511</v>
      </c>
    </row>
    <row r="233" s="166" customFormat="1" customHeight="1" spans="1:3">
      <c r="A233" s="171">
        <v>21007</v>
      </c>
      <c r="B233" s="173" t="s">
        <v>277</v>
      </c>
      <c r="C233" s="172">
        <f>SUM(C234:C236)</f>
        <v>995</v>
      </c>
    </row>
    <row r="234" s="166" customFormat="1" customHeight="1" spans="1:3">
      <c r="A234" s="171">
        <v>2100716</v>
      </c>
      <c r="B234" s="171" t="s">
        <v>278</v>
      </c>
      <c r="C234" s="172">
        <v>92</v>
      </c>
    </row>
    <row r="235" s="166" customFormat="1" customHeight="1" spans="1:3">
      <c r="A235" s="171">
        <v>2100717</v>
      </c>
      <c r="B235" s="171" t="s">
        <v>279</v>
      </c>
      <c r="C235" s="172">
        <v>809</v>
      </c>
    </row>
    <row r="236" s="166" customFormat="1" customHeight="1" spans="1:3">
      <c r="A236" s="171">
        <v>2100799</v>
      </c>
      <c r="B236" s="171" t="s">
        <v>280</v>
      </c>
      <c r="C236" s="172">
        <v>94</v>
      </c>
    </row>
    <row r="237" s="166" customFormat="1" customHeight="1" spans="1:3">
      <c r="A237" s="171">
        <v>21010</v>
      </c>
      <c r="B237" s="173" t="s">
        <v>281</v>
      </c>
      <c r="C237" s="172">
        <f>SUM(C238:C241)</f>
        <v>328</v>
      </c>
    </row>
    <row r="238" s="166" customFormat="1" customHeight="1" spans="1:3">
      <c r="A238" s="171">
        <v>2101001</v>
      </c>
      <c r="B238" s="171" t="s">
        <v>104</v>
      </c>
      <c r="C238" s="172">
        <v>181</v>
      </c>
    </row>
    <row r="239" s="166" customFormat="1" customHeight="1" spans="1:3">
      <c r="A239" s="171">
        <v>2101003</v>
      </c>
      <c r="B239" s="171" t="s">
        <v>106</v>
      </c>
      <c r="C239" s="172">
        <v>68</v>
      </c>
    </row>
    <row r="240" s="166" customFormat="1" customHeight="1" spans="1:3">
      <c r="A240" s="171">
        <v>2101016</v>
      </c>
      <c r="B240" s="171" t="s">
        <v>282</v>
      </c>
      <c r="C240" s="172">
        <v>24</v>
      </c>
    </row>
    <row r="241" s="166" customFormat="1" customHeight="1" spans="1:3">
      <c r="A241" s="171">
        <v>2101099</v>
      </c>
      <c r="B241" s="171" t="s">
        <v>283</v>
      </c>
      <c r="C241" s="172">
        <v>55</v>
      </c>
    </row>
    <row r="242" s="166" customFormat="1" customHeight="1" spans="1:3">
      <c r="A242" s="171">
        <v>21012</v>
      </c>
      <c r="B242" s="173" t="s">
        <v>284</v>
      </c>
      <c r="C242" s="172">
        <f>SUM(C243:C245)</f>
        <v>16327</v>
      </c>
    </row>
    <row r="243" s="166" customFormat="1" customHeight="1" spans="1:3">
      <c r="A243" s="171">
        <v>2101201</v>
      </c>
      <c r="B243" s="171" t="s">
        <v>285</v>
      </c>
      <c r="C243" s="172">
        <v>1471</v>
      </c>
    </row>
    <row r="244" s="166" customFormat="1" customHeight="1" spans="1:3">
      <c r="A244" s="171">
        <v>2101203</v>
      </c>
      <c r="B244" s="171" t="s">
        <v>286</v>
      </c>
      <c r="C244" s="172">
        <v>13194</v>
      </c>
    </row>
    <row r="245" s="166" customFormat="1" customHeight="1" spans="1:3">
      <c r="A245" s="171">
        <v>2101204</v>
      </c>
      <c r="B245" s="171" t="s">
        <v>287</v>
      </c>
      <c r="C245" s="172">
        <v>1662</v>
      </c>
    </row>
    <row r="246" s="166" customFormat="1" customHeight="1" spans="1:3">
      <c r="A246" s="171">
        <v>21013</v>
      </c>
      <c r="B246" s="173" t="s">
        <v>288</v>
      </c>
      <c r="C246" s="172">
        <f>SUM(C247:C248)</f>
        <v>631</v>
      </c>
    </row>
    <row r="247" s="166" customFormat="1" customHeight="1" spans="1:3">
      <c r="A247" s="171">
        <v>2101301</v>
      </c>
      <c r="B247" s="171" t="s">
        <v>289</v>
      </c>
      <c r="C247" s="172">
        <v>487</v>
      </c>
    </row>
    <row r="248" s="166" customFormat="1" customHeight="1" spans="1:3">
      <c r="A248" s="171">
        <v>2101399</v>
      </c>
      <c r="B248" s="171" t="s">
        <v>290</v>
      </c>
      <c r="C248" s="172">
        <v>144</v>
      </c>
    </row>
    <row r="249" s="166" customFormat="1" customHeight="1" spans="1:3">
      <c r="A249" s="171">
        <v>21014</v>
      </c>
      <c r="B249" s="173" t="s">
        <v>291</v>
      </c>
      <c r="C249" s="172">
        <f>SUM(C250:C250)</f>
        <v>70</v>
      </c>
    </row>
    <row r="250" s="166" customFormat="1" customHeight="1" spans="1:3">
      <c r="A250" s="171">
        <v>2101401</v>
      </c>
      <c r="B250" s="171" t="s">
        <v>292</v>
      </c>
      <c r="C250" s="172">
        <v>70</v>
      </c>
    </row>
    <row r="251" s="166" customFormat="1" customHeight="1" spans="1:3">
      <c r="A251" s="171">
        <v>21099</v>
      </c>
      <c r="B251" s="173" t="s">
        <v>293</v>
      </c>
      <c r="C251" s="172">
        <f>C252</f>
        <v>3000</v>
      </c>
    </row>
    <row r="252" s="166" customFormat="1" customHeight="1" spans="1:3">
      <c r="A252" s="171">
        <v>2109901</v>
      </c>
      <c r="B252" s="171" t="s">
        <v>294</v>
      </c>
      <c r="C252" s="172">
        <v>3000</v>
      </c>
    </row>
    <row r="253" s="166" customFormat="1" customHeight="1" spans="1:3">
      <c r="A253" s="171">
        <v>211</v>
      </c>
      <c r="B253" s="173" t="s">
        <v>295</v>
      </c>
      <c r="C253" s="172">
        <f>SUM(C254,C259,C261,C266,C268,C270,C272)</f>
        <v>10360</v>
      </c>
    </row>
    <row r="254" s="166" customFormat="1" customHeight="1" spans="1:3">
      <c r="A254" s="171">
        <v>21101</v>
      </c>
      <c r="B254" s="173" t="s">
        <v>296</v>
      </c>
      <c r="C254" s="172">
        <f>SUM(C255:C258)</f>
        <v>512</v>
      </c>
    </row>
    <row r="255" s="166" customFormat="1" customHeight="1" spans="1:3">
      <c r="A255" s="171">
        <v>2110101</v>
      </c>
      <c r="B255" s="171" t="s">
        <v>104</v>
      </c>
      <c r="C255" s="172">
        <v>319</v>
      </c>
    </row>
    <row r="256" s="166" customFormat="1" customHeight="1" spans="1:3">
      <c r="A256" s="171">
        <v>2110102</v>
      </c>
      <c r="B256" s="171" t="s">
        <v>105</v>
      </c>
      <c r="C256" s="172">
        <v>12</v>
      </c>
    </row>
    <row r="257" s="166" customFormat="1" customHeight="1" spans="1:3">
      <c r="A257" s="171">
        <v>2110103</v>
      </c>
      <c r="B257" s="171" t="s">
        <v>106</v>
      </c>
      <c r="C257" s="172">
        <v>33</v>
      </c>
    </row>
    <row r="258" s="166" customFormat="1" customHeight="1" spans="1:3">
      <c r="A258" s="171">
        <v>2110199</v>
      </c>
      <c r="B258" s="171" t="s">
        <v>297</v>
      </c>
      <c r="C258" s="172">
        <v>148</v>
      </c>
    </row>
    <row r="259" s="166" customFormat="1" customHeight="1" spans="1:3">
      <c r="A259" s="171">
        <v>21102</v>
      </c>
      <c r="B259" s="173" t="s">
        <v>298</v>
      </c>
      <c r="C259" s="172">
        <f>SUM(C260:C260)</f>
        <v>80</v>
      </c>
    </row>
    <row r="260" s="166" customFormat="1" customHeight="1" spans="1:3">
      <c r="A260" s="171">
        <v>2110299</v>
      </c>
      <c r="B260" s="171" t="s">
        <v>299</v>
      </c>
      <c r="C260" s="172">
        <v>80</v>
      </c>
    </row>
    <row r="261" s="166" customFormat="1" customHeight="1" spans="1:3">
      <c r="A261" s="171">
        <v>21103</v>
      </c>
      <c r="B261" s="173" t="s">
        <v>300</v>
      </c>
      <c r="C261" s="172">
        <f>SUM(C262:C265)</f>
        <v>2318</v>
      </c>
    </row>
    <row r="262" s="166" customFormat="1" customHeight="1" spans="1:3">
      <c r="A262" s="171">
        <v>2110301</v>
      </c>
      <c r="B262" s="171" t="s">
        <v>301</v>
      </c>
      <c r="C262" s="172">
        <v>503</v>
      </c>
    </row>
    <row r="263" s="166" customFormat="1" customHeight="1" spans="1:3">
      <c r="A263" s="171">
        <v>2110302</v>
      </c>
      <c r="B263" s="171" t="s">
        <v>302</v>
      </c>
      <c r="C263" s="172">
        <v>1504</v>
      </c>
    </row>
    <row r="264" s="166" customFormat="1" customHeight="1" spans="1:3">
      <c r="A264" s="171">
        <v>2110304</v>
      </c>
      <c r="B264" s="171" t="s">
        <v>303</v>
      </c>
      <c r="C264" s="172">
        <v>219</v>
      </c>
    </row>
    <row r="265" s="166" customFormat="1" customHeight="1" spans="1:3">
      <c r="A265" s="171">
        <v>2110399</v>
      </c>
      <c r="B265" s="171" t="s">
        <v>304</v>
      </c>
      <c r="C265" s="172">
        <v>92</v>
      </c>
    </row>
    <row r="266" s="166" customFormat="1" customHeight="1" spans="1:3">
      <c r="A266" s="171">
        <v>21104</v>
      </c>
      <c r="B266" s="173" t="s">
        <v>305</v>
      </c>
      <c r="C266" s="172">
        <f t="shared" ref="C266:C270" si="1">SUM(C267:C267)</f>
        <v>4703</v>
      </c>
    </row>
    <row r="267" s="166" customFormat="1" customHeight="1" spans="1:3">
      <c r="A267" s="171">
        <v>2110402</v>
      </c>
      <c r="B267" s="171" t="s">
        <v>306</v>
      </c>
      <c r="C267" s="172">
        <v>4703</v>
      </c>
    </row>
    <row r="268" s="166" customFormat="1" customHeight="1" spans="1:3">
      <c r="A268" s="171">
        <v>21105</v>
      </c>
      <c r="B268" s="173" t="s">
        <v>307</v>
      </c>
      <c r="C268" s="172">
        <f>SUM(C269:C269)</f>
        <v>1150</v>
      </c>
    </row>
    <row r="269" s="166" customFormat="1" customHeight="1" spans="1:3">
      <c r="A269" s="171">
        <v>2110506</v>
      </c>
      <c r="B269" s="171" t="s">
        <v>308</v>
      </c>
      <c r="C269" s="172">
        <v>1150</v>
      </c>
    </row>
    <row r="270" s="166" customFormat="1" customHeight="1" spans="1:3">
      <c r="A270" s="171">
        <v>21106</v>
      </c>
      <c r="B270" s="173" t="s">
        <v>309</v>
      </c>
      <c r="C270" s="172">
        <f>SUM(C271:C271)</f>
        <v>1297</v>
      </c>
    </row>
    <row r="271" s="166" customFormat="1" customHeight="1" spans="1:3">
      <c r="A271" s="171">
        <v>2110602</v>
      </c>
      <c r="B271" s="171" t="s">
        <v>310</v>
      </c>
      <c r="C271" s="172">
        <v>1297</v>
      </c>
    </row>
    <row r="272" s="166" customFormat="1" customHeight="1" spans="1:3">
      <c r="A272" s="171">
        <v>21111</v>
      </c>
      <c r="B272" s="173" t="s">
        <v>311</v>
      </c>
      <c r="C272" s="172">
        <f>SUM(C273:C273)</f>
        <v>300</v>
      </c>
    </row>
    <row r="273" s="166" customFormat="1" customHeight="1" spans="1:3">
      <c r="A273" s="171">
        <v>2111199</v>
      </c>
      <c r="B273" s="171" t="s">
        <v>312</v>
      </c>
      <c r="C273" s="172">
        <v>300</v>
      </c>
    </row>
    <row r="274" s="166" customFormat="1" customHeight="1" spans="1:3">
      <c r="A274" s="171">
        <v>212</v>
      </c>
      <c r="B274" s="173" t="s">
        <v>313</v>
      </c>
      <c r="C274" s="172">
        <f>SUM(C275,C282,C284,C287,C289,C291)</f>
        <v>6143</v>
      </c>
    </row>
    <row r="275" s="166" customFormat="1" customHeight="1" spans="1:3">
      <c r="A275" s="171">
        <v>21201</v>
      </c>
      <c r="B275" s="173" t="s">
        <v>314</v>
      </c>
      <c r="C275" s="172">
        <f>SUM(C276:C281)</f>
        <v>1662</v>
      </c>
    </row>
    <row r="276" s="166" customFormat="1" customHeight="1" spans="1:3">
      <c r="A276" s="171">
        <v>2120101</v>
      </c>
      <c r="B276" s="171" t="s">
        <v>104</v>
      </c>
      <c r="C276" s="172">
        <v>1036</v>
      </c>
    </row>
    <row r="277" s="166" customFormat="1" customHeight="1" spans="1:3">
      <c r="A277" s="171">
        <v>2120102</v>
      </c>
      <c r="B277" s="171" t="s">
        <v>105</v>
      </c>
      <c r="C277" s="172">
        <v>3</v>
      </c>
    </row>
    <row r="278" s="166" customFormat="1" customHeight="1" spans="1:3">
      <c r="A278" s="171">
        <v>2120103</v>
      </c>
      <c r="B278" s="171" t="s">
        <v>106</v>
      </c>
      <c r="C278" s="172">
        <v>220</v>
      </c>
    </row>
    <row r="279" s="166" customFormat="1" customHeight="1" spans="1:3">
      <c r="A279" s="171">
        <v>2120104</v>
      </c>
      <c r="B279" s="171" t="s">
        <v>315</v>
      </c>
      <c r="C279" s="172">
        <v>16</v>
      </c>
    </row>
    <row r="280" s="166" customFormat="1" customHeight="1" spans="1:3">
      <c r="A280" s="171">
        <v>2120106</v>
      </c>
      <c r="B280" s="171" t="s">
        <v>316</v>
      </c>
      <c r="C280" s="172">
        <v>119</v>
      </c>
    </row>
    <row r="281" s="166" customFormat="1" customHeight="1" spans="1:3">
      <c r="A281" s="171">
        <v>2120199</v>
      </c>
      <c r="B281" s="171" t="s">
        <v>317</v>
      </c>
      <c r="C281" s="172">
        <v>268</v>
      </c>
    </row>
    <row r="282" s="166" customFormat="1" customHeight="1" spans="1:3">
      <c r="A282" s="171">
        <v>21202</v>
      </c>
      <c r="B282" s="173" t="s">
        <v>318</v>
      </c>
      <c r="C282" s="172">
        <f>C283</f>
        <v>157</v>
      </c>
    </row>
    <row r="283" s="166" customFormat="1" customHeight="1" spans="1:3">
      <c r="A283" s="171">
        <v>2120201</v>
      </c>
      <c r="B283" s="171" t="s">
        <v>319</v>
      </c>
      <c r="C283" s="172">
        <v>157</v>
      </c>
    </row>
    <row r="284" s="166" customFormat="1" customHeight="1" spans="1:3">
      <c r="A284" s="171">
        <v>21203</v>
      </c>
      <c r="B284" s="173" t="s">
        <v>320</v>
      </c>
      <c r="C284" s="172">
        <f>SUM(C285:C286)</f>
        <v>2847</v>
      </c>
    </row>
    <row r="285" s="166" customFormat="1" customHeight="1" spans="1:3">
      <c r="A285" s="171">
        <v>2120303</v>
      </c>
      <c r="B285" s="171" t="s">
        <v>321</v>
      </c>
      <c r="C285" s="172">
        <v>2837</v>
      </c>
    </row>
    <row r="286" s="166" customFormat="1" customHeight="1" spans="1:3">
      <c r="A286" s="171">
        <v>2120399</v>
      </c>
      <c r="B286" s="171" t="s">
        <v>322</v>
      </c>
      <c r="C286" s="172">
        <v>10</v>
      </c>
    </row>
    <row r="287" s="166" customFormat="1" customHeight="1" spans="1:3">
      <c r="A287" s="171">
        <v>21205</v>
      </c>
      <c r="B287" s="173" t="s">
        <v>323</v>
      </c>
      <c r="C287" s="172">
        <f t="shared" ref="C287:C291" si="2">C288</f>
        <v>1298</v>
      </c>
    </row>
    <row r="288" s="166" customFormat="1" customHeight="1" spans="1:3">
      <c r="A288" s="171">
        <v>2120501</v>
      </c>
      <c r="B288" s="171" t="s">
        <v>324</v>
      </c>
      <c r="C288" s="172">
        <v>1298</v>
      </c>
    </row>
    <row r="289" s="166" customFormat="1" customHeight="1" spans="1:3">
      <c r="A289" s="171">
        <v>21206</v>
      </c>
      <c r="B289" s="173" t="s">
        <v>325</v>
      </c>
      <c r="C289" s="172">
        <f>C290</f>
        <v>84</v>
      </c>
    </row>
    <row r="290" s="166" customFormat="1" customHeight="1" spans="1:3">
      <c r="A290" s="171">
        <v>2120601</v>
      </c>
      <c r="B290" s="171" t="s">
        <v>326</v>
      </c>
      <c r="C290" s="172">
        <v>84</v>
      </c>
    </row>
    <row r="291" s="166" customFormat="1" customHeight="1" spans="1:3">
      <c r="A291" s="171">
        <v>21299</v>
      </c>
      <c r="B291" s="173" t="s">
        <v>327</v>
      </c>
      <c r="C291" s="172">
        <f>C292</f>
        <v>95</v>
      </c>
    </row>
    <row r="292" s="166" customFormat="1" customHeight="1" spans="1:3">
      <c r="A292" s="171">
        <v>2129999</v>
      </c>
      <c r="B292" s="171" t="s">
        <v>328</v>
      </c>
      <c r="C292" s="172">
        <v>95</v>
      </c>
    </row>
    <row r="293" s="166" customFormat="1" customHeight="1" spans="1:3">
      <c r="A293" s="171">
        <v>213</v>
      </c>
      <c r="B293" s="173" t="s">
        <v>329</v>
      </c>
      <c r="C293" s="172">
        <f>SUM(C294,C307,C312,C328,C336,C339,C344,C348)</f>
        <v>50126</v>
      </c>
    </row>
    <row r="294" s="166" customFormat="1" customHeight="1" spans="1:3">
      <c r="A294" s="171">
        <v>21301</v>
      </c>
      <c r="B294" s="173" t="s">
        <v>330</v>
      </c>
      <c r="C294" s="172">
        <f>SUM(C295:C306)</f>
        <v>6278</v>
      </c>
    </row>
    <row r="295" s="166" customFormat="1" customHeight="1" spans="1:3">
      <c r="A295" s="171">
        <v>2130101</v>
      </c>
      <c r="B295" s="171" t="s">
        <v>104</v>
      </c>
      <c r="C295" s="172">
        <v>712</v>
      </c>
    </row>
    <row r="296" s="166" customFormat="1" customHeight="1" spans="1:3">
      <c r="A296" s="171">
        <v>2130102</v>
      </c>
      <c r="B296" s="171" t="s">
        <v>105</v>
      </c>
      <c r="C296" s="172">
        <v>13</v>
      </c>
    </row>
    <row r="297" s="166" customFormat="1" customHeight="1" spans="1:3">
      <c r="A297" s="171">
        <v>2130103</v>
      </c>
      <c r="B297" s="171" t="s">
        <v>106</v>
      </c>
      <c r="C297" s="172">
        <v>273</v>
      </c>
    </row>
    <row r="298" s="166" customFormat="1" customHeight="1" spans="1:3">
      <c r="A298" s="171">
        <v>2130104</v>
      </c>
      <c r="B298" s="171" t="s">
        <v>331</v>
      </c>
      <c r="C298" s="172">
        <v>1402</v>
      </c>
    </row>
    <row r="299" s="166" customFormat="1" customHeight="1" spans="1:3">
      <c r="A299" s="171">
        <v>2130106</v>
      </c>
      <c r="B299" s="171" t="s">
        <v>332</v>
      </c>
      <c r="C299" s="172">
        <v>223</v>
      </c>
    </row>
    <row r="300" s="166" customFormat="1" customHeight="1" spans="1:3">
      <c r="A300" s="171">
        <v>2130108</v>
      </c>
      <c r="B300" s="171" t="s">
        <v>333</v>
      </c>
      <c r="C300" s="172">
        <v>59</v>
      </c>
    </row>
    <row r="301" s="166" customFormat="1" customHeight="1" spans="1:3">
      <c r="A301" s="171">
        <v>2130112</v>
      </c>
      <c r="B301" s="171" t="s">
        <v>334</v>
      </c>
      <c r="C301" s="172">
        <v>115</v>
      </c>
    </row>
    <row r="302" s="166" customFormat="1" customHeight="1" spans="1:3">
      <c r="A302" s="171">
        <v>2130119</v>
      </c>
      <c r="B302" s="171" t="s">
        <v>335</v>
      </c>
      <c r="C302" s="172">
        <v>50</v>
      </c>
    </row>
    <row r="303" s="166" customFormat="1" customHeight="1" spans="1:3">
      <c r="A303" s="171">
        <v>2130122</v>
      </c>
      <c r="B303" s="171" t="s">
        <v>336</v>
      </c>
      <c r="C303" s="172">
        <v>1010</v>
      </c>
    </row>
    <row r="304" s="166" customFormat="1" customHeight="1" spans="1:3">
      <c r="A304" s="171">
        <v>2130124</v>
      </c>
      <c r="B304" s="171" t="s">
        <v>337</v>
      </c>
      <c r="C304" s="172">
        <v>231</v>
      </c>
    </row>
    <row r="305" s="166" customFormat="1" customHeight="1" spans="1:3">
      <c r="A305" s="171">
        <v>2130142</v>
      </c>
      <c r="B305" s="171" t="s">
        <v>338</v>
      </c>
      <c r="C305" s="172">
        <v>977</v>
      </c>
    </row>
    <row r="306" s="166" customFormat="1" customHeight="1" spans="1:3">
      <c r="A306" s="171">
        <v>2130199</v>
      </c>
      <c r="B306" s="171" t="s">
        <v>339</v>
      </c>
      <c r="C306" s="172">
        <v>1213</v>
      </c>
    </row>
    <row r="307" s="166" customFormat="1" customHeight="1" spans="1:3">
      <c r="A307" s="171">
        <v>21302</v>
      </c>
      <c r="B307" s="173" t="s">
        <v>340</v>
      </c>
      <c r="C307" s="172">
        <f>SUM(C308:C311)</f>
        <v>2005</v>
      </c>
    </row>
    <row r="308" s="166" customFormat="1" customHeight="1" spans="1:3">
      <c r="A308" s="171">
        <v>2130203</v>
      </c>
      <c r="B308" s="171" t="s">
        <v>106</v>
      </c>
      <c r="C308" s="172">
        <v>142</v>
      </c>
    </row>
    <row r="309" s="166" customFormat="1" customHeight="1" spans="1:3">
      <c r="A309" s="171">
        <v>2130207</v>
      </c>
      <c r="B309" s="171" t="s">
        <v>341</v>
      </c>
      <c r="C309" s="172">
        <v>646</v>
      </c>
    </row>
    <row r="310" s="166" customFormat="1" customHeight="1" spans="1:3">
      <c r="A310" s="171">
        <v>2130209</v>
      </c>
      <c r="B310" s="171" t="s">
        <v>342</v>
      </c>
      <c r="C310" s="172">
        <v>1157</v>
      </c>
    </row>
    <row r="311" s="166" customFormat="1" customHeight="1" spans="1:3">
      <c r="A311" s="171">
        <v>2130234</v>
      </c>
      <c r="B311" s="171" t="s">
        <v>343</v>
      </c>
      <c r="C311" s="172">
        <v>60</v>
      </c>
    </row>
    <row r="312" s="166" customFormat="1" customHeight="1" spans="1:3">
      <c r="A312" s="171">
        <v>21303</v>
      </c>
      <c r="B312" s="173" t="s">
        <v>344</v>
      </c>
      <c r="C312" s="172">
        <f>SUM(C313:C327)</f>
        <v>3117</v>
      </c>
    </row>
    <row r="313" s="166" customFormat="1" customHeight="1" spans="1:3">
      <c r="A313" s="171">
        <v>2130301</v>
      </c>
      <c r="B313" s="171" t="s">
        <v>104</v>
      </c>
      <c r="C313" s="172">
        <v>772</v>
      </c>
    </row>
    <row r="314" s="166" customFormat="1" customHeight="1" spans="1:3">
      <c r="A314" s="171">
        <v>2130302</v>
      </c>
      <c r="B314" s="171" t="s">
        <v>105</v>
      </c>
      <c r="C314" s="172">
        <v>8</v>
      </c>
    </row>
    <row r="315" s="166" customFormat="1" customHeight="1" spans="1:3">
      <c r="A315" s="171">
        <v>2130303</v>
      </c>
      <c r="B315" s="171" t="s">
        <v>106</v>
      </c>
      <c r="C315" s="172">
        <v>267</v>
      </c>
    </row>
    <row r="316" s="166" customFormat="1" customHeight="1" spans="1:3">
      <c r="A316" s="171">
        <v>2130304</v>
      </c>
      <c r="B316" s="171" t="s">
        <v>345</v>
      </c>
      <c r="C316" s="172">
        <v>125</v>
      </c>
    </row>
    <row r="317" s="166" customFormat="1" customHeight="1" spans="1:3">
      <c r="A317" s="171">
        <v>2130305</v>
      </c>
      <c r="B317" s="171" t="s">
        <v>346</v>
      </c>
      <c r="C317" s="172">
        <v>870</v>
      </c>
    </row>
    <row r="318" s="166" customFormat="1" customHeight="1" spans="1:3">
      <c r="A318" s="171">
        <v>2130306</v>
      </c>
      <c r="B318" s="171" t="s">
        <v>347</v>
      </c>
      <c r="C318" s="172">
        <v>100</v>
      </c>
    </row>
    <row r="319" s="166" customFormat="1" customHeight="1" spans="1:3">
      <c r="A319" s="171">
        <v>2130308</v>
      </c>
      <c r="B319" s="171" t="s">
        <v>348</v>
      </c>
      <c r="C319" s="172">
        <v>165</v>
      </c>
    </row>
    <row r="320" s="166" customFormat="1" customHeight="1" spans="1:3">
      <c r="A320" s="171">
        <v>2130310</v>
      </c>
      <c r="B320" s="171" t="s">
        <v>349</v>
      </c>
      <c r="C320" s="172">
        <v>49</v>
      </c>
    </row>
    <row r="321" s="166" customFormat="1" customHeight="1" spans="1:3">
      <c r="A321" s="171">
        <v>2130313</v>
      </c>
      <c r="B321" s="171" t="s">
        <v>350</v>
      </c>
      <c r="C321" s="172">
        <v>2</v>
      </c>
    </row>
    <row r="322" s="166" customFormat="1" customHeight="1" spans="1:3">
      <c r="A322" s="171">
        <v>2130314</v>
      </c>
      <c r="B322" s="171" t="s">
        <v>351</v>
      </c>
      <c r="C322" s="172">
        <v>50</v>
      </c>
    </row>
    <row r="323" s="166" customFormat="1" customHeight="1" spans="1:3">
      <c r="A323" s="171">
        <v>2130315</v>
      </c>
      <c r="B323" s="171" t="s">
        <v>352</v>
      </c>
      <c r="C323" s="172">
        <v>35</v>
      </c>
    </row>
    <row r="324" s="166" customFormat="1" customHeight="1" spans="1:3">
      <c r="A324" s="171">
        <v>2130316</v>
      </c>
      <c r="B324" s="171" t="s">
        <v>353</v>
      </c>
      <c r="C324" s="172">
        <v>50</v>
      </c>
    </row>
    <row r="325" s="166" customFormat="1" customHeight="1" spans="1:3">
      <c r="A325" s="171">
        <v>2130321</v>
      </c>
      <c r="B325" s="171" t="s">
        <v>354</v>
      </c>
      <c r="C325" s="172">
        <v>40</v>
      </c>
    </row>
    <row r="326" s="166" customFormat="1" customHeight="1" spans="1:3">
      <c r="A326" s="171">
        <v>2130335</v>
      </c>
      <c r="B326" s="171" t="s">
        <v>355</v>
      </c>
      <c r="C326" s="172">
        <v>412</v>
      </c>
    </row>
    <row r="327" s="166" customFormat="1" customHeight="1" spans="1:3">
      <c r="A327" s="171">
        <v>2130399</v>
      </c>
      <c r="B327" s="171" t="s">
        <v>356</v>
      </c>
      <c r="C327" s="172">
        <v>172</v>
      </c>
    </row>
    <row r="328" s="166" customFormat="1" customHeight="1" spans="1:3">
      <c r="A328" s="171">
        <v>21305</v>
      </c>
      <c r="B328" s="173" t="s">
        <v>357</v>
      </c>
      <c r="C328" s="172">
        <f>SUM(C329:C335)</f>
        <v>30795</v>
      </c>
    </row>
    <row r="329" s="166" customFormat="1" customHeight="1" spans="1:3">
      <c r="A329" s="171">
        <v>2130501</v>
      </c>
      <c r="B329" s="171" t="s">
        <v>104</v>
      </c>
      <c r="C329" s="172">
        <v>903</v>
      </c>
    </row>
    <row r="330" s="166" customFormat="1" customHeight="1" spans="1:3">
      <c r="A330" s="171">
        <v>2130502</v>
      </c>
      <c r="B330" s="171" t="s">
        <v>105</v>
      </c>
      <c r="C330" s="172">
        <v>78</v>
      </c>
    </row>
    <row r="331" s="166" customFormat="1" customHeight="1" spans="1:3">
      <c r="A331" s="171">
        <v>2130503</v>
      </c>
      <c r="B331" s="171" t="s">
        <v>106</v>
      </c>
      <c r="C331" s="172">
        <v>391</v>
      </c>
    </row>
    <row r="332" s="166" customFormat="1" customHeight="1" spans="1:3">
      <c r="A332" s="171">
        <v>2130504</v>
      </c>
      <c r="B332" s="171" t="s">
        <v>358</v>
      </c>
      <c r="C332" s="172">
        <v>12994</v>
      </c>
    </row>
    <row r="333" s="166" customFormat="1" customHeight="1" spans="1:3">
      <c r="A333" s="171">
        <v>2130505</v>
      </c>
      <c r="B333" s="171" t="s">
        <v>359</v>
      </c>
      <c r="C333" s="172">
        <v>16278</v>
      </c>
    </row>
    <row r="334" s="166" customFormat="1" customHeight="1" spans="1:3">
      <c r="A334" s="171">
        <v>2130506</v>
      </c>
      <c r="B334" s="171" t="s">
        <v>360</v>
      </c>
      <c r="C334" s="172">
        <v>15</v>
      </c>
    </row>
    <row r="335" s="166" customFormat="1" customHeight="1" spans="1:3">
      <c r="A335" s="171">
        <v>2130599</v>
      </c>
      <c r="B335" s="171" t="s">
        <v>361</v>
      </c>
      <c r="C335" s="172">
        <v>136</v>
      </c>
    </row>
    <row r="336" s="166" customFormat="1" customHeight="1" spans="1:3">
      <c r="A336" s="171">
        <v>21306</v>
      </c>
      <c r="B336" s="173" t="s">
        <v>362</v>
      </c>
      <c r="C336" s="172">
        <f>SUM(C337:C338)</f>
        <v>1170</v>
      </c>
    </row>
    <row r="337" s="166" customFormat="1" customHeight="1" spans="1:3">
      <c r="A337" s="171">
        <v>2130602</v>
      </c>
      <c r="B337" s="171" t="s">
        <v>363</v>
      </c>
      <c r="C337" s="172">
        <v>840</v>
      </c>
    </row>
    <row r="338" s="166" customFormat="1" customHeight="1" spans="1:3">
      <c r="A338" s="171">
        <v>2130603</v>
      </c>
      <c r="B338" s="171" t="s">
        <v>364</v>
      </c>
      <c r="C338" s="172">
        <v>330</v>
      </c>
    </row>
    <row r="339" s="166" customFormat="1" customHeight="1" spans="1:3">
      <c r="A339" s="171">
        <v>21307</v>
      </c>
      <c r="B339" s="173" t="s">
        <v>365</v>
      </c>
      <c r="C339" s="172">
        <f>SUM(C340:C343)</f>
        <v>4863</v>
      </c>
    </row>
    <row r="340" s="166" customFormat="1" customHeight="1" spans="1:3">
      <c r="A340" s="171">
        <v>2130701</v>
      </c>
      <c r="B340" s="171" t="s">
        <v>366</v>
      </c>
      <c r="C340" s="172">
        <v>660</v>
      </c>
    </row>
    <row r="341" s="166" customFormat="1" customHeight="1" spans="1:3">
      <c r="A341" s="171">
        <v>2130705</v>
      </c>
      <c r="B341" s="171" t="s">
        <v>367</v>
      </c>
      <c r="C341" s="172">
        <v>3803</v>
      </c>
    </row>
    <row r="342" s="166" customFormat="1" customHeight="1" spans="1:3">
      <c r="A342" s="171">
        <v>2130706</v>
      </c>
      <c r="B342" s="171" t="s">
        <v>368</v>
      </c>
      <c r="C342" s="172">
        <v>200</v>
      </c>
    </row>
    <row r="343" s="166" customFormat="1" customHeight="1" spans="1:3">
      <c r="A343" s="171">
        <v>2130707</v>
      </c>
      <c r="B343" s="171" t="s">
        <v>369</v>
      </c>
      <c r="C343" s="172">
        <v>200</v>
      </c>
    </row>
    <row r="344" s="166" customFormat="1" customHeight="1" spans="1:3">
      <c r="A344" s="171">
        <v>21308</v>
      </c>
      <c r="B344" s="173" t="s">
        <v>370</v>
      </c>
      <c r="C344" s="172">
        <f>SUM(C345:C347)</f>
        <v>1756</v>
      </c>
    </row>
    <row r="345" s="166" customFormat="1" customHeight="1" spans="1:3">
      <c r="A345" s="171">
        <v>2130801</v>
      </c>
      <c r="B345" s="171" t="s">
        <v>371</v>
      </c>
      <c r="C345" s="172">
        <v>138</v>
      </c>
    </row>
    <row r="346" s="166" customFormat="1" customHeight="1" spans="1:3">
      <c r="A346" s="171">
        <v>2130803</v>
      </c>
      <c r="B346" s="171" t="s">
        <v>372</v>
      </c>
      <c r="C346" s="172">
        <v>1209</v>
      </c>
    </row>
    <row r="347" s="166" customFormat="1" customHeight="1" spans="1:3">
      <c r="A347" s="171">
        <v>2130804</v>
      </c>
      <c r="B347" s="171" t="s">
        <v>373</v>
      </c>
      <c r="C347" s="172">
        <v>409</v>
      </c>
    </row>
    <row r="348" s="166" customFormat="1" customHeight="1" spans="1:3">
      <c r="A348" s="171">
        <v>21399</v>
      </c>
      <c r="B348" s="173" t="s">
        <v>374</v>
      </c>
      <c r="C348" s="172">
        <f>C349</f>
        <v>142</v>
      </c>
    </row>
    <row r="349" s="166" customFormat="1" customHeight="1" spans="1:3">
      <c r="A349" s="171">
        <v>2139999</v>
      </c>
      <c r="B349" s="171" t="s">
        <v>375</v>
      </c>
      <c r="C349" s="172">
        <v>142</v>
      </c>
    </row>
    <row r="350" s="166" customFormat="1" customHeight="1" spans="1:3">
      <c r="A350" s="171">
        <v>214</v>
      </c>
      <c r="B350" s="173" t="s">
        <v>376</v>
      </c>
      <c r="C350" s="172">
        <f>SUM(C351,C357,C359,C361)</f>
        <v>11874</v>
      </c>
    </row>
    <row r="351" s="166" customFormat="1" customHeight="1" spans="1:3">
      <c r="A351" s="171">
        <v>21401</v>
      </c>
      <c r="B351" s="173" t="s">
        <v>377</v>
      </c>
      <c r="C351" s="172">
        <f>SUM(C352:C356)</f>
        <v>2702</v>
      </c>
    </row>
    <row r="352" s="166" customFormat="1" customHeight="1" spans="1:3">
      <c r="A352" s="171">
        <v>2140101</v>
      </c>
      <c r="B352" s="171" t="s">
        <v>104</v>
      </c>
      <c r="C352" s="172">
        <v>697</v>
      </c>
    </row>
    <row r="353" s="166" customFormat="1" customHeight="1" spans="1:3">
      <c r="A353" s="171">
        <v>2140103</v>
      </c>
      <c r="B353" s="171" t="s">
        <v>106</v>
      </c>
      <c r="C353" s="172">
        <v>205</v>
      </c>
    </row>
    <row r="354" s="166" customFormat="1" customHeight="1" spans="1:3">
      <c r="A354" s="171">
        <v>2140104</v>
      </c>
      <c r="B354" s="171" t="s">
        <v>378</v>
      </c>
      <c r="C354" s="172">
        <v>1414</v>
      </c>
    </row>
    <row r="355" s="166" customFormat="1" customHeight="1" spans="1:3">
      <c r="A355" s="171">
        <v>2140106</v>
      </c>
      <c r="B355" s="171" t="s">
        <v>379</v>
      </c>
      <c r="C355" s="172">
        <v>312</v>
      </c>
    </row>
    <row r="356" s="166" customFormat="1" customHeight="1" spans="1:3">
      <c r="A356" s="171">
        <v>2140112</v>
      </c>
      <c r="B356" s="171" t="s">
        <v>380</v>
      </c>
      <c r="C356" s="172">
        <v>74</v>
      </c>
    </row>
    <row r="357" s="166" customFormat="1" customHeight="1" spans="1:3">
      <c r="A357" s="171">
        <v>21403</v>
      </c>
      <c r="B357" s="173" t="s">
        <v>381</v>
      </c>
      <c r="C357" s="172">
        <f t="shared" ref="C357:C361" si="3">SUM(C358:C358)</f>
        <v>45</v>
      </c>
    </row>
    <row r="358" s="166" customFormat="1" customHeight="1" spans="1:3">
      <c r="A358" s="171">
        <v>2140304</v>
      </c>
      <c r="B358" s="171" t="s">
        <v>382</v>
      </c>
      <c r="C358" s="172">
        <v>45</v>
      </c>
    </row>
    <row r="359" s="166" customFormat="1" customHeight="1" spans="1:3">
      <c r="A359" s="171">
        <v>21406</v>
      </c>
      <c r="B359" s="173" t="s">
        <v>383</v>
      </c>
      <c r="C359" s="172">
        <f>SUM(C360:C360)</f>
        <v>9123</v>
      </c>
    </row>
    <row r="360" s="166" customFormat="1" customHeight="1" spans="1:3">
      <c r="A360" s="171">
        <v>2140602</v>
      </c>
      <c r="B360" s="171" t="s">
        <v>384</v>
      </c>
      <c r="C360" s="172">
        <v>9123</v>
      </c>
    </row>
    <row r="361" s="166" customFormat="1" customHeight="1" spans="1:3">
      <c r="A361" s="171">
        <v>21499</v>
      </c>
      <c r="B361" s="173" t="s">
        <v>385</v>
      </c>
      <c r="C361" s="172">
        <f>SUM(C362:C362)</f>
        <v>4</v>
      </c>
    </row>
    <row r="362" s="166" customFormat="1" customHeight="1" spans="1:3">
      <c r="A362" s="171">
        <v>2149999</v>
      </c>
      <c r="B362" s="171" t="s">
        <v>386</v>
      </c>
      <c r="C362" s="172">
        <v>4</v>
      </c>
    </row>
    <row r="363" s="166" customFormat="1" customHeight="1" spans="1:3">
      <c r="A363" s="171">
        <v>215</v>
      </c>
      <c r="B363" s="173" t="s">
        <v>387</v>
      </c>
      <c r="C363" s="172">
        <f>SUM(C364,C368)</f>
        <v>2877</v>
      </c>
    </row>
    <row r="364" s="166" customFormat="1" customHeight="1" spans="1:3">
      <c r="A364" s="171">
        <v>21506</v>
      </c>
      <c r="B364" s="173" t="s">
        <v>388</v>
      </c>
      <c r="C364" s="172">
        <f>SUM(C365:C367)</f>
        <v>453</v>
      </c>
    </row>
    <row r="365" s="166" customFormat="1" customHeight="1" spans="1:3">
      <c r="A365" s="171">
        <v>2150601</v>
      </c>
      <c r="B365" s="171" t="s">
        <v>104</v>
      </c>
      <c r="C365" s="172">
        <v>266</v>
      </c>
    </row>
    <row r="366" s="166" customFormat="1" customHeight="1" spans="1:3">
      <c r="A366" s="171">
        <v>2150603</v>
      </c>
      <c r="B366" s="171" t="s">
        <v>106</v>
      </c>
      <c r="C366" s="172">
        <v>26</v>
      </c>
    </row>
    <row r="367" s="166" customFormat="1" customHeight="1" spans="1:3">
      <c r="A367" s="171">
        <v>2150699</v>
      </c>
      <c r="B367" s="171" t="s">
        <v>389</v>
      </c>
      <c r="C367" s="172">
        <v>161</v>
      </c>
    </row>
    <row r="368" s="166" customFormat="1" customHeight="1" spans="1:3">
      <c r="A368" s="171">
        <v>21508</v>
      </c>
      <c r="B368" s="173" t="s">
        <v>390</v>
      </c>
      <c r="C368" s="172">
        <f>SUM(C369:C372)</f>
        <v>2424</v>
      </c>
    </row>
    <row r="369" s="166" customFormat="1" customHeight="1" spans="1:3">
      <c r="A369" s="171">
        <v>2150801</v>
      </c>
      <c r="B369" s="171" t="s">
        <v>104</v>
      </c>
      <c r="C369" s="172">
        <v>212</v>
      </c>
    </row>
    <row r="370" s="166" customFormat="1" customHeight="1" spans="1:3">
      <c r="A370" s="171">
        <v>2150802</v>
      </c>
      <c r="B370" s="171" t="s">
        <v>105</v>
      </c>
      <c r="C370" s="172">
        <v>23</v>
      </c>
    </row>
    <row r="371" s="166" customFormat="1" customHeight="1" spans="1:3">
      <c r="A371" s="171">
        <v>2150803</v>
      </c>
      <c r="B371" s="171" t="s">
        <v>106</v>
      </c>
      <c r="C371" s="172">
        <v>20</v>
      </c>
    </row>
    <row r="372" s="166" customFormat="1" customHeight="1" spans="1:3">
      <c r="A372" s="171">
        <v>2150805</v>
      </c>
      <c r="B372" s="171" t="s">
        <v>391</v>
      </c>
      <c r="C372" s="172">
        <v>2169</v>
      </c>
    </row>
    <row r="373" s="166" customFormat="1" customHeight="1" spans="1:3">
      <c r="A373" s="171">
        <v>216</v>
      </c>
      <c r="B373" s="173" t="s">
        <v>392</v>
      </c>
      <c r="C373" s="172">
        <f>SUM(C374,C378)</f>
        <v>1291</v>
      </c>
    </row>
    <row r="374" s="166" customFormat="1" customHeight="1" spans="1:3">
      <c r="A374" s="171">
        <v>21602</v>
      </c>
      <c r="B374" s="173" t="s">
        <v>393</v>
      </c>
      <c r="C374" s="172">
        <f>SUM(C375:C377)</f>
        <v>149</v>
      </c>
    </row>
    <row r="375" s="166" customFormat="1" customHeight="1" spans="1:3">
      <c r="A375" s="171">
        <v>2160201</v>
      </c>
      <c r="B375" s="171" t="s">
        <v>104</v>
      </c>
      <c r="C375" s="172">
        <v>11</v>
      </c>
    </row>
    <row r="376" s="166" customFormat="1" customHeight="1" spans="1:3">
      <c r="A376" s="171">
        <v>2160250</v>
      </c>
      <c r="B376" s="171" t="s">
        <v>331</v>
      </c>
      <c r="C376" s="172">
        <v>24</v>
      </c>
    </row>
    <row r="377" s="166" customFormat="1" customHeight="1" spans="1:3">
      <c r="A377" s="171">
        <v>2160299</v>
      </c>
      <c r="B377" s="171" t="s">
        <v>394</v>
      </c>
      <c r="C377" s="172">
        <v>114</v>
      </c>
    </row>
    <row r="378" s="166" customFormat="1" customHeight="1" spans="1:3">
      <c r="A378" s="171">
        <v>21605</v>
      </c>
      <c r="B378" s="173" t="s">
        <v>395</v>
      </c>
      <c r="C378" s="172">
        <f>SUM(C379:C381)</f>
        <v>1142</v>
      </c>
    </row>
    <row r="379" s="166" customFormat="1" customHeight="1" spans="1:3">
      <c r="A379" s="171">
        <v>2160501</v>
      </c>
      <c r="B379" s="171" t="s">
        <v>104</v>
      </c>
      <c r="C379" s="172">
        <v>37</v>
      </c>
    </row>
    <row r="380" s="166" customFormat="1" customHeight="1" spans="1:3">
      <c r="A380" s="171">
        <v>2160504</v>
      </c>
      <c r="B380" s="171" t="s">
        <v>396</v>
      </c>
      <c r="C380" s="172">
        <v>7</v>
      </c>
    </row>
    <row r="381" s="166" customFormat="1" customHeight="1" spans="1:3">
      <c r="A381" s="171">
        <v>2160505</v>
      </c>
      <c r="B381" s="171" t="s">
        <v>397</v>
      </c>
      <c r="C381" s="172">
        <v>1098</v>
      </c>
    </row>
    <row r="382" s="166" customFormat="1" customHeight="1" spans="1:3">
      <c r="A382" s="171">
        <v>220</v>
      </c>
      <c r="B382" s="173" t="s">
        <v>398</v>
      </c>
      <c r="C382" s="172">
        <f>SUM(C383,C389)</f>
        <v>1900</v>
      </c>
    </row>
    <row r="383" s="166" customFormat="1" customHeight="1" spans="1:3">
      <c r="A383" s="171">
        <v>22001</v>
      </c>
      <c r="B383" s="173" t="s">
        <v>399</v>
      </c>
      <c r="C383" s="172">
        <f>SUM(C384:C388)</f>
        <v>1736</v>
      </c>
    </row>
    <row r="384" s="166" customFormat="1" customHeight="1" spans="1:3">
      <c r="A384" s="171">
        <v>2200101</v>
      </c>
      <c r="B384" s="171" t="s">
        <v>104</v>
      </c>
      <c r="C384" s="172">
        <v>831</v>
      </c>
    </row>
    <row r="385" s="166" customFormat="1" customHeight="1" spans="1:3">
      <c r="A385" s="171">
        <v>2200103</v>
      </c>
      <c r="B385" s="171" t="s">
        <v>106</v>
      </c>
      <c r="C385" s="172">
        <v>39</v>
      </c>
    </row>
    <row r="386" s="166" customFormat="1" customHeight="1" spans="1:3">
      <c r="A386" s="171">
        <v>2200106</v>
      </c>
      <c r="B386" s="171" t="s">
        <v>400</v>
      </c>
      <c r="C386" s="172">
        <v>646</v>
      </c>
    </row>
    <row r="387" s="166" customFormat="1" customHeight="1" spans="1:3">
      <c r="A387" s="171">
        <v>2200111</v>
      </c>
      <c r="B387" s="171" t="s">
        <v>401</v>
      </c>
      <c r="C387" s="172">
        <v>200</v>
      </c>
    </row>
    <row r="388" s="166" customFormat="1" customHeight="1" spans="1:3">
      <c r="A388" s="171">
        <v>2200114</v>
      </c>
      <c r="B388" s="171" t="s">
        <v>402</v>
      </c>
      <c r="C388" s="172">
        <v>20</v>
      </c>
    </row>
    <row r="389" s="166" customFormat="1" customHeight="1" spans="1:3">
      <c r="A389" s="171">
        <v>22005</v>
      </c>
      <c r="B389" s="173" t="s">
        <v>403</v>
      </c>
      <c r="C389" s="172">
        <f>SUM(C390:C392)</f>
        <v>164</v>
      </c>
    </row>
    <row r="390" s="166" customFormat="1" customHeight="1" spans="1:3">
      <c r="A390" s="171">
        <v>2200501</v>
      </c>
      <c r="B390" s="171" t="s">
        <v>104</v>
      </c>
      <c r="C390" s="172">
        <v>14</v>
      </c>
    </row>
    <row r="391" s="166" customFormat="1" customHeight="1" spans="1:3">
      <c r="A391" s="171">
        <v>2200510</v>
      </c>
      <c r="B391" s="171" t="s">
        <v>404</v>
      </c>
      <c r="C391" s="172">
        <v>67</v>
      </c>
    </row>
    <row r="392" s="166" customFormat="1" customHeight="1" spans="1:3">
      <c r="A392" s="171">
        <v>2200511</v>
      </c>
      <c r="B392" s="171" t="s">
        <v>405</v>
      </c>
      <c r="C392" s="172">
        <v>83</v>
      </c>
    </row>
    <row r="393" s="166" customFormat="1" customHeight="1" spans="1:3">
      <c r="A393" s="171">
        <v>221</v>
      </c>
      <c r="B393" s="173" t="s">
        <v>406</v>
      </c>
      <c r="C393" s="172">
        <f>SUM(C394,C398)</f>
        <v>15528</v>
      </c>
    </row>
    <row r="394" s="166" customFormat="1" customHeight="1" spans="1:3">
      <c r="A394" s="171">
        <v>22101</v>
      </c>
      <c r="B394" s="173" t="s">
        <v>407</v>
      </c>
      <c r="C394" s="172">
        <f>SUM(C395:C397)</f>
        <v>12539</v>
      </c>
    </row>
    <row r="395" s="166" customFormat="1" customHeight="1" spans="1:3">
      <c r="A395" s="171">
        <v>2210103</v>
      </c>
      <c r="B395" s="171" t="s">
        <v>408</v>
      </c>
      <c r="C395" s="172">
        <v>2400</v>
      </c>
    </row>
    <row r="396" s="166" customFormat="1" customHeight="1" spans="1:3">
      <c r="A396" s="171">
        <v>2210105</v>
      </c>
      <c r="B396" s="171" t="s">
        <v>409</v>
      </c>
      <c r="C396" s="172">
        <v>10031</v>
      </c>
    </row>
    <row r="397" s="166" customFormat="1" customHeight="1" spans="1:3">
      <c r="A397" s="171">
        <v>2210107</v>
      </c>
      <c r="B397" s="171" t="s">
        <v>410</v>
      </c>
      <c r="C397" s="172">
        <v>108</v>
      </c>
    </row>
    <row r="398" s="166" customFormat="1" customHeight="1" spans="1:3">
      <c r="A398" s="171">
        <v>22102</v>
      </c>
      <c r="B398" s="173" t="s">
        <v>411</v>
      </c>
      <c r="C398" s="172">
        <f>SUM(C399:C399)</f>
        <v>2989</v>
      </c>
    </row>
    <row r="399" s="166" customFormat="1" customHeight="1" spans="1:3">
      <c r="A399" s="171">
        <v>2210201</v>
      </c>
      <c r="B399" s="171" t="s">
        <v>412</v>
      </c>
      <c r="C399" s="172">
        <v>2989</v>
      </c>
    </row>
    <row r="400" s="166" customFormat="1" customHeight="1" spans="1:3">
      <c r="A400" s="171">
        <v>222</v>
      </c>
      <c r="B400" s="173" t="s">
        <v>413</v>
      </c>
      <c r="C400" s="172">
        <f>SUM(C401,C404)</f>
        <v>370</v>
      </c>
    </row>
    <row r="401" s="166" customFormat="1" customHeight="1" spans="1:3">
      <c r="A401" s="171">
        <v>22201</v>
      </c>
      <c r="B401" s="173" t="s">
        <v>414</v>
      </c>
      <c r="C401" s="172">
        <f>SUM(C402:C403)</f>
        <v>340</v>
      </c>
    </row>
    <row r="402" s="166" customFormat="1" customHeight="1" spans="1:3">
      <c r="A402" s="171">
        <v>2220101</v>
      </c>
      <c r="B402" s="171" t="s">
        <v>104</v>
      </c>
      <c r="C402" s="172">
        <v>144</v>
      </c>
    </row>
    <row r="403" s="166" customFormat="1" customHeight="1" spans="1:3">
      <c r="A403" s="171">
        <v>2220199</v>
      </c>
      <c r="B403" s="171" t="s">
        <v>415</v>
      </c>
      <c r="C403" s="172">
        <v>196</v>
      </c>
    </row>
    <row r="404" s="166" customFormat="1" customHeight="1" spans="1:3">
      <c r="A404" s="171">
        <v>22202</v>
      </c>
      <c r="B404" s="173" t="s">
        <v>416</v>
      </c>
      <c r="C404" s="172">
        <f>SUM(C405:C405)</f>
        <v>30</v>
      </c>
    </row>
    <row r="405" s="166" customFormat="1" customHeight="1" spans="1:3">
      <c r="A405" s="171">
        <v>2220299</v>
      </c>
      <c r="B405" s="171" t="s">
        <v>417</v>
      </c>
      <c r="C405" s="172">
        <v>30</v>
      </c>
    </row>
    <row r="406" s="166" customFormat="1" customHeight="1" spans="1:3">
      <c r="A406" s="171">
        <v>232</v>
      </c>
      <c r="B406" s="173" t="s">
        <v>418</v>
      </c>
      <c r="C406" s="172">
        <f>SUM(C407)</f>
        <v>2012</v>
      </c>
    </row>
    <row r="407" s="166" customFormat="1" customHeight="1" spans="1:3">
      <c r="A407" s="171">
        <v>23203</v>
      </c>
      <c r="B407" s="173" t="s">
        <v>419</v>
      </c>
      <c r="C407" s="172">
        <f>SUM(C408:C408)</f>
        <v>2012</v>
      </c>
    </row>
    <row r="408" s="166" customFormat="1" ht="17.25" customHeight="1" spans="1:3">
      <c r="A408" s="171">
        <v>2320301</v>
      </c>
      <c r="B408" s="171" t="s">
        <v>420</v>
      </c>
      <c r="C408" s="172">
        <v>2012</v>
      </c>
    </row>
    <row r="409" s="166" customFormat="1" customHeight="1" spans="1:3">
      <c r="A409" s="171">
        <v>233</v>
      </c>
      <c r="B409" s="173" t="s">
        <v>421</v>
      </c>
      <c r="C409" s="172">
        <f>C410</f>
        <v>19</v>
      </c>
    </row>
    <row r="410" s="166" customFormat="1" customHeight="1" spans="1:3">
      <c r="A410" s="171">
        <v>23303</v>
      </c>
      <c r="B410" s="173" t="s">
        <v>422</v>
      </c>
      <c r="C410" s="172">
        <v>19</v>
      </c>
    </row>
  </sheetData>
  <autoFilter ref="A3:J410">
    <extLst/>
  </autoFilter>
  <mergeCells count="1">
    <mergeCell ref="A1:C1"/>
  </mergeCells>
  <printOptions gridLines="1"/>
  <pageMargins left="0.75" right="0.75" top="1" bottom="1" header="0" footer="0"/>
  <pageSetup paperSize="1" orientation="portrait"/>
  <headerFooter alignWithMargins="0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4"/>
  <sheetViews>
    <sheetView workbookViewId="0">
      <selection activeCell="E31" sqref="E31"/>
    </sheetView>
  </sheetViews>
  <sheetFormatPr defaultColWidth="9" defaultRowHeight="14.25" outlineLevelCol="5"/>
  <cols>
    <col min="1" max="1" width="44.25" customWidth="1"/>
    <col min="2" max="2" width="35.375" customWidth="1"/>
    <col min="3" max="3" width="14.75" customWidth="1"/>
  </cols>
  <sheetData>
    <row r="1" ht="29.25" customHeight="1" spans="1:2">
      <c r="A1" s="148" t="s">
        <v>17</v>
      </c>
      <c r="B1" s="148"/>
    </row>
    <row r="2" ht="29.25" customHeight="1" spans="1:2">
      <c r="A2" s="149" t="s">
        <v>16</v>
      </c>
      <c r="B2" s="150" t="s">
        <v>97</v>
      </c>
    </row>
    <row r="3" spans="1:2">
      <c r="A3" s="151" t="s">
        <v>99</v>
      </c>
      <c r="B3" s="152" t="s">
        <v>423</v>
      </c>
    </row>
    <row r="4" ht="8.25" customHeight="1" spans="1:2">
      <c r="A4" s="151"/>
      <c r="B4" s="152"/>
    </row>
    <row r="5" spans="1:6">
      <c r="A5" s="153" t="s">
        <v>424</v>
      </c>
      <c r="B5" s="154">
        <f>SUM(B6:B18)</f>
        <v>41322.3</v>
      </c>
      <c r="D5" s="155"/>
      <c r="E5" s="155"/>
      <c r="F5" s="155"/>
    </row>
    <row r="6" spans="1:2">
      <c r="A6" s="156" t="s">
        <v>425</v>
      </c>
      <c r="B6" s="157">
        <v>19598.81</v>
      </c>
    </row>
    <row r="7" spans="1:2">
      <c r="A7" s="156" t="s">
        <v>426</v>
      </c>
      <c r="B7" s="157" t="s">
        <v>101</v>
      </c>
    </row>
    <row r="8" spans="1:2">
      <c r="A8" s="156" t="s">
        <v>427</v>
      </c>
      <c r="B8" s="157">
        <v>8231.79</v>
      </c>
    </row>
    <row r="9" spans="1:2">
      <c r="A9" s="156" t="s">
        <v>428</v>
      </c>
      <c r="B9" s="158">
        <v>3002.93</v>
      </c>
    </row>
    <row r="10" spans="1:2">
      <c r="A10" s="156" t="s">
        <v>429</v>
      </c>
      <c r="B10" s="158">
        <v>13.29</v>
      </c>
    </row>
    <row r="11" spans="1:2">
      <c r="A11" s="156" t="s">
        <v>430</v>
      </c>
      <c r="B11" s="158">
        <v>513.74</v>
      </c>
    </row>
    <row r="12" spans="1:2">
      <c r="A12" s="156" t="s">
        <v>431</v>
      </c>
      <c r="B12" s="158">
        <v>5436.59</v>
      </c>
    </row>
    <row r="13" spans="1:2">
      <c r="A13" s="156" t="s">
        <v>432</v>
      </c>
      <c r="B13" s="158">
        <v>295.58</v>
      </c>
    </row>
    <row r="14" spans="1:2">
      <c r="A14" s="156" t="s">
        <v>433</v>
      </c>
      <c r="B14" s="158">
        <v>2028.88</v>
      </c>
    </row>
    <row r="15" spans="1:2">
      <c r="A15" s="156" t="s">
        <v>434</v>
      </c>
      <c r="B15" s="158">
        <v>26.77</v>
      </c>
    </row>
    <row r="16" spans="1:2">
      <c r="A16" s="156" t="s">
        <v>435</v>
      </c>
      <c r="B16" s="158">
        <v>477.43</v>
      </c>
    </row>
    <row r="17" spans="1:2">
      <c r="A17" s="156" t="s">
        <v>436</v>
      </c>
      <c r="B17" s="158">
        <v>40.54</v>
      </c>
    </row>
    <row r="18" spans="1:2">
      <c r="A18" s="156" t="s">
        <v>437</v>
      </c>
      <c r="B18" s="158">
        <v>1655.95</v>
      </c>
    </row>
    <row r="19" spans="1:2">
      <c r="A19" s="153" t="s">
        <v>438</v>
      </c>
      <c r="B19" s="159">
        <f>SUM(B20:B46)</f>
        <v>20744.86</v>
      </c>
    </row>
    <row r="20" spans="1:2">
      <c r="A20" s="156" t="s">
        <v>439</v>
      </c>
      <c r="B20" s="158">
        <v>5939.69</v>
      </c>
    </row>
    <row r="21" spans="1:2">
      <c r="A21" s="156" t="s">
        <v>440</v>
      </c>
      <c r="B21" s="158">
        <v>950.07</v>
      </c>
    </row>
    <row r="22" spans="1:2">
      <c r="A22" s="156" t="s">
        <v>441</v>
      </c>
      <c r="B22" s="158">
        <v>78.15</v>
      </c>
    </row>
    <row r="23" spans="1:2">
      <c r="A23" s="156" t="s">
        <v>442</v>
      </c>
      <c r="B23" s="158">
        <v>4.64</v>
      </c>
    </row>
    <row r="24" spans="1:2">
      <c r="A24" s="156" t="s">
        <v>443</v>
      </c>
      <c r="B24" s="158">
        <v>190.72</v>
      </c>
    </row>
    <row r="25" spans="1:2">
      <c r="A25" s="156" t="s">
        <v>444</v>
      </c>
      <c r="B25" s="158">
        <v>809.55</v>
      </c>
    </row>
    <row r="26" spans="1:2">
      <c r="A26" s="156" t="s">
        <v>445</v>
      </c>
      <c r="B26" s="158">
        <v>475.99</v>
      </c>
    </row>
    <row r="27" spans="1:2">
      <c r="A27" s="156" t="s">
        <v>446</v>
      </c>
      <c r="B27" s="158"/>
    </row>
    <row r="28" spans="1:2">
      <c r="A28" s="156" t="s">
        <v>447</v>
      </c>
      <c r="B28" s="158">
        <v>148.91</v>
      </c>
    </row>
    <row r="29" spans="1:2">
      <c r="A29" s="156" t="s">
        <v>448</v>
      </c>
      <c r="B29" s="158">
        <v>1183.14</v>
      </c>
    </row>
    <row r="30" spans="1:2">
      <c r="A30" s="156" t="s">
        <v>449</v>
      </c>
      <c r="B30" s="158">
        <v>4.09</v>
      </c>
    </row>
    <row r="31" spans="1:2">
      <c r="A31" s="156" t="s">
        <v>450</v>
      </c>
      <c r="B31" s="158">
        <v>988.27</v>
      </c>
    </row>
    <row r="32" spans="1:2">
      <c r="A32" s="156" t="s">
        <v>451</v>
      </c>
      <c r="B32" s="158">
        <v>125.97</v>
      </c>
    </row>
    <row r="33" spans="1:2">
      <c r="A33" s="156" t="s">
        <v>452</v>
      </c>
      <c r="B33" s="158">
        <v>274.46</v>
      </c>
    </row>
    <row r="34" spans="1:2">
      <c r="A34" s="156" t="s">
        <v>453</v>
      </c>
      <c r="B34" s="158">
        <v>355.7</v>
      </c>
    </row>
    <row r="35" spans="1:2">
      <c r="A35" s="156" t="s">
        <v>454</v>
      </c>
      <c r="B35" s="158">
        <v>216.13</v>
      </c>
    </row>
    <row r="36" spans="1:2">
      <c r="A36" s="156" t="s">
        <v>455</v>
      </c>
      <c r="B36" s="158">
        <v>87.9</v>
      </c>
    </row>
    <row r="37" spans="1:2">
      <c r="A37" s="156" t="s">
        <v>456</v>
      </c>
      <c r="B37" s="158">
        <v>43.09</v>
      </c>
    </row>
    <row r="38" spans="1:2">
      <c r="A38" s="156" t="s">
        <v>457</v>
      </c>
      <c r="B38" s="158">
        <v>18.55</v>
      </c>
    </row>
    <row r="39" spans="1:2">
      <c r="A39" s="156" t="s">
        <v>458</v>
      </c>
      <c r="B39" s="158">
        <v>4027.61</v>
      </c>
    </row>
    <row r="40" spans="1:2">
      <c r="A40" s="156" t="s">
        <v>459</v>
      </c>
      <c r="B40" s="158">
        <v>785.77</v>
      </c>
    </row>
    <row r="41" spans="1:2">
      <c r="A41" s="156" t="s">
        <v>460</v>
      </c>
      <c r="B41" s="158">
        <v>1180.46</v>
      </c>
    </row>
    <row r="42" spans="1:2">
      <c r="A42" s="156" t="s">
        <v>461</v>
      </c>
      <c r="B42" s="158">
        <v>92.65</v>
      </c>
    </row>
    <row r="43" spans="1:2">
      <c r="A43" s="156" t="s">
        <v>462</v>
      </c>
      <c r="B43" s="158">
        <v>813.38</v>
      </c>
    </row>
    <row r="44" spans="1:2">
      <c r="A44" s="156" t="s">
        <v>463</v>
      </c>
      <c r="B44" s="158">
        <v>1007.05</v>
      </c>
    </row>
    <row r="45" spans="1:2">
      <c r="A45" s="156" t="s">
        <v>464</v>
      </c>
      <c r="B45" s="158"/>
    </row>
    <row r="46" spans="1:2">
      <c r="A46" s="156" t="s">
        <v>465</v>
      </c>
      <c r="B46" s="158">
        <v>942.92</v>
      </c>
    </row>
    <row r="47" spans="1:2">
      <c r="A47" s="153" t="s">
        <v>466</v>
      </c>
      <c r="B47" s="159">
        <f>SUM(B48:B63)</f>
        <v>8143.47</v>
      </c>
    </row>
    <row r="48" spans="1:2">
      <c r="A48" s="156" t="s">
        <v>467</v>
      </c>
      <c r="B48" s="158">
        <v>77.31</v>
      </c>
    </row>
    <row r="49" spans="1:2">
      <c r="A49" s="156" t="s">
        <v>468</v>
      </c>
      <c r="B49" s="158">
        <v>3.2</v>
      </c>
    </row>
    <row r="50" spans="1:2">
      <c r="A50" s="156" t="s">
        <v>469</v>
      </c>
      <c r="B50" s="158">
        <v>5.23</v>
      </c>
    </row>
    <row r="51" spans="1:2">
      <c r="A51" s="156" t="s">
        <v>470</v>
      </c>
      <c r="B51" s="158">
        <v>548.08</v>
      </c>
    </row>
    <row r="52" spans="1:2">
      <c r="A52" s="156" t="s">
        <v>471</v>
      </c>
      <c r="B52" s="158">
        <v>3189.87</v>
      </c>
    </row>
    <row r="53" spans="1:2">
      <c r="A53" s="156" t="s">
        <v>472</v>
      </c>
      <c r="B53" s="158">
        <v>10.01</v>
      </c>
    </row>
    <row r="54" spans="1:2">
      <c r="A54" s="156" t="s">
        <v>436</v>
      </c>
      <c r="B54" s="158">
        <v>231.81</v>
      </c>
    </row>
    <row r="55" spans="1:2">
      <c r="A55" s="156" t="s">
        <v>473</v>
      </c>
      <c r="B55" s="158">
        <v>3923.14</v>
      </c>
    </row>
    <row r="56" spans="1:2">
      <c r="A56" s="156" t="s">
        <v>474</v>
      </c>
      <c r="B56" s="158">
        <v>25.54</v>
      </c>
    </row>
    <row r="57" spans="1:2">
      <c r="A57" s="156" t="s">
        <v>475</v>
      </c>
      <c r="B57" s="158">
        <v>5.44</v>
      </c>
    </row>
    <row r="58" spans="1:2">
      <c r="A58" s="156" t="s">
        <v>435</v>
      </c>
      <c r="B58" s="158"/>
    </row>
    <row r="59" spans="1:2">
      <c r="A59" s="156" t="s">
        <v>476</v>
      </c>
      <c r="B59" s="160"/>
    </row>
    <row r="60" spans="1:2">
      <c r="A60" s="156" t="s">
        <v>477</v>
      </c>
      <c r="B60" s="158"/>
    </row>
    <row r="61" spans="1:2">
      <c r="A61" s="156" t="s">
        <v>478</v>
      </c>
      <c r="B61" s="158"/>
    </row>
    <row r="62" spans="1:2">
      <c r="A62" s="156" t="s">
        <v>479</v>
      </c>
      <c r="B62" s="158"/>
    </row>
    <row r="63" spans="1:2">
      <c r="A63" s="156" t="s">
        <v>480</v>
      </c>
      <c r="B63" s="158">
        <v>123.84</v>
      </c>
    </row>
    <row r="64" spans="1:2">
      <c r="A64" s="153" t="s">
        <v>481</v>
      </c>
      <c r="B64" s="161"/>
    </row>
    <row r="65" spans="1:2">
      <c r="A65" s="156" t="s">
        <v>482</v>
      </c>
      <c r="B65" s="161"/>
    </row>
    <row r="66" spans="1:2">
      <c r="A66" s="156" t="s">
        <v>483</v>
      </c>
      <c r="B66" s="161"/>
    </row>
    <row r="67" spans="1:2">
      <c r="A67" s="156" t="s">
        <v>484</v>
      </c>
      <c r="B67" s="162"/>
    </row>
    <row r="68" spans="1:2">
      <c r="A68" s="156" t="s">
        <v>485</v>
      </c>
      <c r="B68" s="162"/>
    </row>
    <row r="69" spans="1:2">
      <c r="A69" s="153" t="s">
        <v>486</v>
      </c>
      <c r="B69" s="162"/>
    </row>
    <row r="70" spans="1:2">
      <c r="A70" s="156" t="s">
        <v>487</v>
      </c>
      <c r="B70" s="162"/>
    </row>
    <row r="71" spans="1:2">
      <c r="A71" s="156" t="s">
        <v>488</v>
      </c>
      <c r="B71" s="162"/>
    </row>
    <row r="72" spans="1:2">
      <c r="A72" s="153" t="s">
        <v>489</v>
      </c>
      <c r="B72" s="162"/>
    </row>
    <row r="73" spans="1:2">
      <c r="A73" s="156" t="s">
        <v>490</v>
      </c>
      <c r="B73" s="162"/>
    </row>
    <row r="74" spans="1:2">
      <c r="A74" s="156" t="s">
        <v>491</v>
      </c>
      <c r="B74" s="162"/>
    </row>
    <row r="75" spans="1:2">
      <c r="A75" s="153" t="s">
        <v>492</v>
      </c>
      <c r="B75" s="162"/>
    </row>
    <row r="76" spans="1:2">
      <c r="A76" s="156" t="s">
        <v>493</v>
      </c>
      <c r="B76" s="162"/>
    </row>
    <row r="77" spans="1:2">
      <c r="A77" s="156" t="s">
        <v>494</v>
      </c>
      <c r="B77" s="162"/>
    </row>
    <row r="78" spans="1:2">
      <c r="A78" s="153" t="s">
        <v>495</v>
      </c>
      <c r="B78" s="161"/>
    </row>
    <row r="79" spans="1:2">
      <c r="A79" s="156" t="s">
        <v>496</v>
      </c>
      <c r="B79" s="161"/>
    </row>
    <row r="80" spans="1:2">
      <c r="A80" s="156" t="s">
        <v>497</v>
      </c>
      <c r="B80" s="161"/>
    </row>
    <row r="81" spans="1:2">
      <c r="A81" s="156" t="s">
        <v>498</v>
      </c>
      <c r="B81" s="161"/>
    </row>
    <row r="82" spans="1:2">
      <c r="A82" s="156" t="s">
        <v>499</v>
      </c>
      <c r="B82" s="161"/>
    </row>
    <row r="83" spans="1:2">
      <c r="A83" s="156" t="s">
        <v>500</v>
      </c>
      <c r="B83" s="161"/>
    </row>
    <row r="84" spans="1:2">
      <c r="A84" s="156" t="s">
        <v>501</v>
      </c>
      <c r="B84" s="161"/>
    </row>
    <row r="85" spans="1:2">
      <c r="A85" s="156" t="s">
        <v>502</v>
      </c>
      <c r="B85" s="161"/>
    </row>
    <row r="86" spans="1:2">
      <c r="A86" s="156" t="s">
        <v>503</v>
      </c>
      <c r="B86" s="161"/>
    </row>
    <row r="87" spans="1:2">
      <c r="A87" s="156" t="s">
        <v>504</v>
      </c>
      <c r="B87" s="161"/>
    </row>
    <row r="88" spans="1:2">
      <c r="A88" s="156" t="s">
        <v>505</v>
      </c>
      <c r="B88" s="161"/>
    </row>
    <row r="89" spans="1:2">
      <c r="A89" s="153" t="s">
        <v>506</v>
      </c>
      <c r="B89" s="159">
        <f>SUM(B91:B104)</f>
        <v>26.68</v>
      </c>
    </row>
    <row r="90" spans="1:2">
      <c r="A90" s="156" t="s">
        <v>496</v>
      </c>
      <c r="B90" s="161"/>
    </row>
    <row r="91" spans="1:2">
      <c r="A91" s="156" t="s">
        <v>497</v>
      </c>
      <c r="B91" s="158">
        <v>20.61</v>
      </c>
    </row>
    <row r="92" spans="1:2">
      <c r="A92" s="156" t="s">
        <v>498</v>
      </c>
      <c r="B92" s="158"/>
    </row>
    <row r="93" spans="1:2">
      <c r="A93" s="156" t="s">
        <v>499</v>
      </c>
      <c r="B93" s="158"/>
    </row>
    <row r="94" spans="1:2">
      <c r="A94" s="156" t="s">
        <v>500</v>
      </c>
      <c r="B94" s="158"/>
    </row>
    <row r="95" spans="1:2">
      <c r="A95" s="156" t="s">
        <v>501</v>
      </c>
      <c r="B95" s="158">
        <v>1.07</v>
      </c>
    </row>
    <row r="96" spans="1:2">
      <c r="A96" s="156" t="s">
        <v>502</v>
      </c>
      <c r="B96" s="160"/>
    </row>
    <row r="97" spans="1:2">
      <c r="A97" s="156" t="s">
        <v>507</v>
      </c>
      <c r="B97" s="158"/>
    </row>
    <row r="98" spans="1:2">
      <c r="A98" s="156" t="s">
        <v>508</v>
      </c>
      <c r="B98" s="158"/>
    </row>
    <row r="99" spans="1:2">
      <c r="A99" s="156" t="s">
        <v>509</v>
      </c>
      <c r="B99" s="158"/>
    </row>
    <row r="100" spans="1:2">
      <c r="A100" s="156" t="s">
        <v>510</v>
      </c>
      <c r="B100" s="158"/>
    </row>
    <row r="101" spans="1:2">
      <c r="A101" s="156" t="s">
        <v>503</v>
      </c>
      <c r="B101" s="158"/>
    </row>
    <row r="102" spans="1:2">
      <c r="A102" s="156" t="s">
        <v>504</v>
      </c>
      <c r="B102" s="158"/>
    </row>
    <row r="103" spans="1:2">
      <c r="A103" s="156" t="s">
        <v>511</v>
      </c>
      <c r="B103" s="160">
        <v>5</v>
      </c>
    </row>
    <row r="104" spans="1:2">
      <c r="A104" s="156" t="s">
        <v>512</v>
      </c>
      <c r="B104" s="158"/>
    </row>
    <row r="105" spans="1:2">
      <c r="A105" s="153" t="s">
        <v>513</v>
      </c>
      <c r="B105" s="158"/>
    </row>
    <row r="106" spans="1:2">
      <c r="A106" s="156" t="s">
        <v>514</v>
      </c>
      <c r="B106" s="162"/>
    </row>
    <row r="107" spans="1:2">
      <c r="A107" s="156" t="s">
        <v>515</v>
      </c>
      <c r="B107" s="162"/>
    </row>
    <row r="108" spans="1:2">
      <c r="A108" s="156" t="s">
        <v>516</v>
      </c>
      <c r="B108" s="162"/>
    </row>
    <row r="109" spans="1:2">
      <c r="A109" s="156" t="s">
        <v>517</v>
      </c>
      <c r="B109" s="162"/>
    </row>
    <row r="110" spans="1:2">
      <c r="A110" s="156" t="s">
        <v>518</v>
      </c>
      <c r="B110" s="162"/>
    </row>
    <row r="111" spans="1:2">
      <c r="A111" s="156" t="s">
        <v>519</v>
      </c>
      <c r="B111" s="162"/>
    </row>
    <row r="112" spans="1:2">
      <c r="A112" s="156" t="s">
        <v>520</v>
      </c>
      <c r="B112" s="161"/>
    </row>
    <row r="113" spans="1:2">
      <c r="A113" s="163" t="s">
        <v>100</v>
      </c>
      <c r="B113" s="164">
        <f>B5+B19+B47+B89</f>
        <v>70237.31</v>
      </c>
    </row>
    <row r="114" ht="17.25" customHeight="1" spans="1:2">
      <c r="A114" s="165" t="s">
        <v>521</v>
      </c>
      <c r="B114" s="165"/>
    </row>
  </sheetData>
  <mergeCells count="3">
    <mergeCell ref="A1:B1"/>
    <mergeCell ref="A3:A4"/>
    <mergeCell ref="B3:B4"/>
  </mergeCells>
  <pageMargins left="1.02291666666667" right="0.235416666666667" top="0.751388888888889" bottom="0.751388888888889" header="0.297916666666667" footer="0.29791666666666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view="pageBreakPreview" zoomScaleNormal="100" zoomScaleSheetLayoutView="100" workbookViewId="0">
      <selection activeCell="A1" sqref="A1:C1"/>
    </sheetView>
  </sheetViews>
  <sheetFormatPr defaultColWidth="9.125" defaultRowHeight="14.25" outlineLevelCol="4"/>
  <cols>
    <col min="1" max="1" width="36" style="2" customWidth="1"/>
    <col min="2" max="3" width="36" style="61" customWidth="1"/>
    <col min="4" max="5" width="9.125" style="56"/>
    <col min="6" max="16384" width="9.125" style="57"/>
  </cols>
  <sheetData>
    <row r="1" s="2" customFormat="1" ht="33.95" customHeight="1" spans="1:5">
      <c r="A1" s="117" t="s">
        <v>19</v>
      </c>
      <c r="B1" s="117"/>
      <c r="C1" s="117"/>
      <c r="D1" s="3"/>
      <c r="E1" s="3"/>
    </row>
    <row r="2" s="2" customFormat="1" ht="17.1" customHeight="1" spans="1:5">
      <c r="A2" s="60"/>
      <c r="B2" s="146"/>
      <c r="C2" s="146"/>
      <c r="D2" s="3"/>
      <c r="E2" s="3"/>
    </row>
    <row r="3" s="2" customFormat="1" ht="17.1" customHeight="1" spans="1:5">
      <c r="A3" s="2" t="s">
        <v>18</v>
      </c>
      <c r="B3" s="62"/>
      <c r="C3" s="61" t="s">
        <v>522</v>
      </c>
      <c r="D3" s="3"/>
      <c r="E3" s="3"/>
    </row>
    <row r="4" s="2" customFormat="1" ht="24" customHeight="1" spans="1:5">
      <c r="A4" s="63" t="s">
        <v>523</v>
      </c>
      <c r="B4" s="147" t="s">
        <v>524</v>
      </c>
      <c r="C4" s="147"/>
      <c r="D4" s="3"/>
      <c r="E4" s="3"/>
    </row>
    <row r="5" s="2" customFormat="1" ht="24" customHeight="1" spans="1:5">
      <c r="A5" s="66"/>
      <c r="B5" s="67" t="s">
        <v>525</v>
      </c>
      <c r="C5" s="67" t="s">
        <v>526</v>
      </c>
      <c r="D5" s="3"/>
      <c r="E5" s="3"/>
    </row>
    <row r="6" s="2" customFormat="1" ht="24" customHeight="1" spans="1:5">
      <c r="A6" s="68" t="s">
        <v>527</v>
      </c>
      <c r="B6" s="69">
        <v>10.46</v>
      </c>
      <c r="C6" s="69">
        <v>10.44</v>
      </c>
      <c r="D6" s="3"/>
      <c r="E6" s="3"/>
    </row>
    <row r="7" s="2" customFormat="1" ht="17.1" customHeight="1" spans="2:5">
      <c r="B7" s="61"/>
      <c r="C7" s="61"/>
      <c r="D7" s="3"/>
      <c r="E7" s="3"/>
    </row>
    <row r="8" s="2" customFormat="1" ht="17.1" customHeight="1" spans="2:5">
      <c r="B8" s="61"/>
      <c r="C8" s="61"/>
      <c r="D8" s="3"/>
      <c r="E8" s="3"/>
    </row>
    <row r="9" s="2" customFormat="1" ht="17.1" customHeight="1" spans="2:5">
      <c r="B9" s="61"/>
      <c r="C9" s="61"/>
      <c r="D9" s="3"/>
      <c r="E9" s="3"/>
    </row>
    <row r="10" s="2" customFormat="1" ht="17.1" customHeight="1" spans="2:5">
      <c r="B10" s="61"/>
      <c r="C10" s="61"/>
      <c r="D10" s="3"/>
      <c r="E10" s="3"/>
    </row>
    <row r="11" s="2" customFormat="1" ht="17.1" customHeight="1" spans="2:5">
      <c r="B11" s="61"/>
      <c r="C11" s="61"/>
      <c r="D11" s="3"/>
      <c r="E11" s="3"/>
    </row>
    <row r="12" s="2" customFormat="1" ht="17.1" customHeight="1" spans="2:5">
      <c r="B12" s="61"/>
      <c r="C12" s="61"/>
      <c r="D12" s="3"/>
      <c r="E12" s="3"/>
    </row>
    <row r="13" s="2" customFormat="1" ht="17.1" customHeight="1" spans="2:5">
      <c r="B13" s="61"/>
      <c r="C13" s="61"/>
      <c r="D13" s="3"/>
      <c r="E13" s="3"/>
    </row>
    <row r="14" s="2" customFormat="1" ht="17.1" customHeight="1" spans="2:5">
      <c r="B14" s="61"/>
      <c r="C14" s="61"/>
      <c r="D14" s="3"/>
      <c r="E14" s="3"/>
    </row>
    <row r="15" s="2" customFormat="1" ht="17.1" customHeight="1" spans="2:5">
      <c r="B15" s="61"/>
      <c r="C15" s="61"/>
      <c r="D15" s="3"/>
      <c r="E15" s="3"/>
    </row>
    <row r="16" s="2" customFormat="1" ht="17.1" customHeight="1" spans="2:5">
      <c r="B16" s="61"/>
      <c r="C16" s="61"/>
      <c r="D16" s="3"/>
      <c r="E16" s="3"/>
    </row>
    <row r="17" s="2" customFormat="1" ht="17.1" customHeight="1" spans="2:5">
      <c r="B17" s="61"/>
      <c r="C17" s="61"/>
      <c r="D17" s="3"/>
      <c r="E17" s="3"/>
    </row>
    <row r="18" s="2" customFormat="1" ht="17.1" customHeight="1" spans="2:5">
      <c r="B18" s="61"/>
      <c r="C18" s="61"/>
      <c r="D18" s="3"/>
      <c r="E18" s="3"/>
    </row>
    <row r="19" s="2" customFormat="1" ht="17.1" customHeight="1" spans="2:5">
      <c r="B19" s="61"/>
      <c r="C19" s="61"/>
      <c r="D19" s="3"/>
      <c r="E19" s="3"/>
    </row>
  </sheetData>
  <mergeCells count="4">
    <mergeCell ref="A1:C1"/>
    <mergeCell ref="A2:C2"/>
    <mergeCell ref="B4:C4"/>
    <mergeCell ref="A4:A5"/>
  </mergeCells>
  <pageMargins left="1.65277777777778" right="0.349305555555556" top="0.979166666666667" bottom="0.979166666666667" header="0.509027777777778" footer="0.509027777777778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view="pageBreakPreview" zoomScaleNormal="100" zoomScaleSheetLayoutView="100" workbookViewId="0">
      <selection activeCell="A1" sqref="A1:D1"/>
    </sheetView>
  </sheetViews>
  <sheetFormatPr defaultColWidth="8" defaultRowHeight="14.25" outlineLevelCol="3"/>
  <cols>
    <col min="1" max="1" width="41.5" style="2" customWidth="1"/>
    <col min="2" max="2" width="11.125" style="2" hidden="1" customWidth="1"/>
    <col min="3" max="3" width="21.375" style="2" customWidth="1"/>
    <col min="4" max="4" width="15.125" style="2" customWidth="1"/>
    <col min="5" max="16384" width="8" style="2"/>
  </cols>
  <sheetData>
    <row r="1" ht="42" customHeight="1" spans="1:4">
      <c r="A1" s="117" t="s">
        <v>21</v>
      </c>
      <c r="B1" s="117"/>
      <c r="C1" s="117"/>
      <c r="D1" s="117"/>
    </row>
    <row r="2" s="47" customFormat="1" ht="30" customHeight="1" spans="1:4">
      <c r="A2" s="47" t="s">
        <v>20</v>
      </c>
      <c r="D2" s="125" t="s">
        <v>97</v>
      </c>
    </row>
    <row r="3" s="47" customFormat="1" ht="30" customHeight="1" spans="1:4">
      <c r="A3" s="126" t="s">
        <v>39</v>
      </c>
      <c r="B3" s="127" t="s">
        <v>40</v>
      </c>
      <c r="C3" s="128"/>
      <c r="D3" s="129" t="s">
        <v>528</v>
      </c>
    </row>
    <row r="4" s="47" customFormat="1" ht="36.75" customHeight="1" spans="1:4">
      <c r="A4" s="126"/>
      <c r="B4" s="130" t="s">
        <v>68</v>
      </c>
      <c r="C4" s="126" t="s">
        <v>42</v>
      </c>
      <c r="D4" s="131"/>
    </row>
    <row r="5" s="47" customFormat="1" ht="33" customHeight="1" spans="1:4">
      <c r="A5" s="132" t="s">
        <v>529</v>
      </c>
      <c r="B5" s="133">
        <v>800</v>
      </c>
      <c r="C5" s="134">
        <v>2770</v>
      </c>
      <c r="D5" s="9"/>
    </row>
    <row r="6" s="47" customFormat="1" ht="33" customHeight="1" spans="1:4">
      <c r="A6" s="132" t="s">
        <v>530</v>
      </c>
      <c r="B6" s="133">
        <v>1100</v>
      </c>
      <c r="C6" s="135">
        <v>1892</v>
      </c>
      <c r="D6" s="9"/>
    </row>
    <row r="7" s="47" customFormat="1" ht="33" customHeight="1" spans="1:4">
      <c r="A7" s="132" t="s">
        <v>531</v>
      </c>
      <c r="B7" s="133">
        <v>150</v>
      </c>
      <c r="C7" s="135"/>
      <c r="D7" s="9"/>
    </row>
    <row r="8" s="47" customFormat="1" ht="33" customHeight="1" spans="1:4">
      <c r="A8" s="132" t="s">
        <v>532</v>
      </c>
      <c r="B8" s="133">
        <v>156320</v>
      </c>
      <c r="C8" s="136"/>
      <c r="D8" s="9"/>
    </row>
    <row r="9" s="47" customFormat="1" ht="33" customHeight="1" spans="1:4">
      <c r="A9" s="132" t="s">
        <v>533</v>
      </c>
      <c r="B9" s="133">
        <v>4100</v>
      </c>
      <c r="C9" s="137">
        <v>798</v>
      </c>
      <c r="D9" s="9"/>
    </row>
    <row r="10" s="47" customFormat="1" ht="33" customHeight="1" spans="1:4">
      <c r="A10" s="132" t="s">
        <v>534</v>
      </c>
      <c r="B10" s="133">
        <v>700</v>
      </c>
      <c r="C10" s="137">
        <v>80</v>
      </c>
      <c r="D10" s="9"/>
    </row>
    <row r="11" s="47" customFormat="1" ht="33" customHeight="1" spans="1:4">
      <c r="A11" s="132" t="s">
        <v>535</v>
      </c>
      <c r="B11" s="133">
        <v>4600</v>
      </c>
      <c r="C11" s="137">
        <v>14208</v>
      </c>
      <c r="D11" s="9"/>
    </row>
    <row r="12" s="47" customFormat="1" ht="33" customHeight="1" spans="1:4">
      <c r="A12" s="132" t="s">
        <v>536</v>
      </c>
      <c r="B12" s="133">
        <v>110</v>
      </c>
      <c r="C12" s="138">
        <v>13731</v>
      </c>
      <c r="D12" s="9"/>
    </row>
    <row r="13" s="47" customFormat="1" ht="33" customHeight="1" spans="1:4">
      <c r="A13" s="132" t="s">
        <v>537</v>
      </c>
      <c r="B13" s="133">
        <v>2000</v>
      </c>
      <c r="C13" s="139"/>
      <c r="D13" s="9"/>
    </row>
    <row r="14" s="47" customFormat="1" ht="33" customHeight="1" spans="1:4">
      <c r="A14" s="132" t="s">
        <v>538</v>
      </c>
      <c r="B14" s="133">
        <v>120</v>
      </c>
      <c r="C14" s="139">
        <v>408</v>
      </c>
      <c r="D14" s="9"/>
    </row>
    <row r="15" s="47" customFormat="1" ht="33" customHeight="1" spans="1:4">
      <c r="A15" s="132" t="s">
        <v>539</v>
      </c>
      <c r="B15" s="140">
        <f>SUM(B5:B14)</f>
        <v>170000</v>
      </c>
      <c r="C15" s="139"/>
      <c r="D15" s="9"/>
    </row>
    <row r="16" s="47" customFormat="1" ht="33" customHeight="1" spans="1:4">
      <c r="A16" s="141" t="s">
        <v>540</v>
      </c>
      <c r="B16" s="140"/>
      <c r="C16" s="139"/>
      <c r="D16" s="9"/>
    </row>
    <row r="17" s="47" customFormat="1" ht="33" customHeight="1" spans="1:4">
      <c r="A17" s="141" t="s">
        <v>541</v>
      </c>
      <c r="B17" s="140"/>
      <c r="C17" s="139">
        <v>69</v>
      </c>
      <c r="D17" s="9"/>
    </row>
    <row r="18" s="47" customFormat="1" ht="33" customHeight="1" spans="1:4">
      <c r="A18" s="132" t="s">
        <v>542</v>
      </c>
      <c r="B18" s="140"/>
      <c r="C18" s="142"/>
      <c r="D18" s="9"/>
    </row>
    <row r="19" s="47" customFormat="1" ht="33" customHeight="1" spans="1:4">
      <c r="A19" s="143" t="s">
        <v>543</v>
      </c>
      <c r="B19" s="140"/>
      <c r="C19" s="139">
        <v>4351</v>
      </c>
      <c r="D19" s="9"/>
    </row>
    <row r="20" s="47" customFormat="1" ht="33" customHeight="1" spans="1:4">
      <c r="A20" s="144"/>
      <c r="B20" s="140"/>
      <c r="C20" s="140"/>
      <c r="D20" s="9"/>
    </row>
    <row r="21" s="47" customFormat="1" ht="33" customHeight="1" spans="1:4">
      <c r="A21" s="126" t="s">
        <v>544</v>
      </c>
      <c r="B21" s="140"/>
      <c r="C21" s="133">
        <f>C5+C11+C19</f>
        <v>21329</v>
      </c>
      <c r="D21" s="9"/>
    </row>
    <row r="22" s="47" customFormat="1" ht="33" customHeight="1" spans="1:4">
      <c r="A22" s="144"/>
      <c r="B22" s="133"/>
      <c r="C22" s="133"/>
      <c r="D22" s="9"/>
    </row>
    <row r="23" s="47" customFormat="1" ht="17.1" customHeight="1" spans="1:3">
      <c r="A23" s="2"/>
      <c r="B23" s="2"/>
      <c r="C23" s="145"/>
    </row>
  </sheetData>
  <mergeCells count="4">
    <mergeCell ref="A1:D1"/>
    <mergeCell ref="B3:C3"/>
    <mergeCell ref="A3:A4"/>
    <mergeCell ref="D3:D4"/>
  </mergeCells>
  <printOptions horizontalCentered="1"/>
  <pageMargins left="0.2" right="0.2" top="0.46875" bottom="0.668055555555556" header="0.509027777777778" footer="0.509027777777778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view="pageBreakPreview" zoomScale="110" zoomScaleNormal="100" zoomScaleSheetLayoutView="110" workbookViewId="0">
      <selection activeCell="A2" sqref="A2"/>
    </sheetView>
  </sheetViews>
  <sheetFormatPr defaultColWidth="8" defaultRowHeight="14.25" outlineLevelCol="2"/>
  <cols>
    <col min="1" max="1" width="39.3166666666667" style="2" customWidth="1"/>
    <col min="2" max="2" width="19.7666666666667" style="2" customWidth="1"/>
    <col min="3" max="3" width="14.2" style="2" customWidth="1"/>
    <col min="4" max="16384" width="8" style="2"/>
  </cols>
  <sheetData>
    <row r="1" ht="28.5" customHeight="1" spans="1:3">
      <c r="A1" s="117" t="s">
        <v>23</v>
      </c>
      <c r="B1" s="117"/>
      <c r="C1" s="117"/>
    </row>
    <row r="2" ht="21.75" customHeight="1" spans="1:3">
      <c r="A2" s="118" t="s">
        <v>22</v>
      </c>
      <c r="B2" s="118"/>
      <c r="C2" s="119" t="s">
        <v>97</v>
      </c>
    </row>
    <row r="3" ht="21" customHeight="1" spans="1:3">
      <c r="A3" s="120" t="s">
        <v>39</v>
      </c>
      <c r="B3" s="121" t="s">
        <v>40</v>
      </c>
      <c r="C3" s="122" t="s">
        <v>528</v>
      </c>
    </row>
    <row r="4" ht="21" customHeight="1" spans="1:3">
      <c r="A4" s="120"/>
      <c r="B4" s="120" t="s">
        <v>42</v>
      </c>
      <c r="C4" s="123"/>
    </row>
    <row r="5" ht="21" customHeight="1" spans="1:3">
      <c r="A5" s="124" t="s">
        <v>545</v>
      </c>
      <c r="B5" s="124">
        <f>SUM(B6:B16)</f>
        <v>2770</v>
      </c>
      <c r="C5" s="124"/>
    </row>
    <row r="6" ht="21" customHeight="1" spans="1:3">
      <c r="A6" s="124" t="s">
        <v>546</v>
      </c>
      <c r="B6" s="124">
        <v>1892</v>
      </c>
      <c r="C6" s="124"/>
    </row>
    <row r="7" ht="21" customHeight="1" spans="1:3">
      <c r="A7" s="124" t="s">
        <v>547</v>
      </c>
      <c r="B7" s="124"/>
      <c r="C7" s="124"/>
    </row>
    <row r="8" ht="21" customHeight="1" spans="1:3">
      <c r="A8" s="124" t="s">
        <v>548</v>
      </c>
      <c r="B8" s="124">
        <v>80</v>
      </c>
      <c r="C8" s="124"/>
    </row>
    <row r="9" ht="21" customHeight="1" spans="1:3">
      <c r="A9" s="124" t="s">
        <v>549</v>
      </c>
      <c r="B9" s="124">
        <v>798</v>
      </c>
      <c r="C9" s="124" t="s">
        <v>550</v>
      </c>
    </row>
    <row r="10" ht="21" customHeight="1" spans="1:3">
      <c r="A10" s="124" t="s">
        <v>551</v>
      </c>
      <c r="B10" s="124"/>
      <c r="C10" s="124"/>
    </row>
    <row r="11" ht="21" customHeight="1" spans="1:3">
      <c r="A11" s="124" t="s">
        <v>552</v>
      </c>
      <c r="B11" s="124"/>
      <c r="C11" s="124"/>
    </row>
    <row r="12" ht="21" customHeight="1" spans="1:3">
      <c r="A12" s="124" t="s">
        <v>553</v>
      </c>
      <c r="B12" s="124"/>
      <c r="C12" s="124"/>
    </row>
    <row r="13" ht="21" customHeight="1" spans="1:3">
      <c r="A13" s="124" t="s">
        <v>554</v>
      </c>
      <c r="B13" s="124"/>
      <c r="C13" s="124"/>
    </row>
    <row r="14" ht="21" customHeight="1" spans="1:3">
      <c r="A14" s="124" t="s">
        <v>555</v>
      </c>
      <c r="B14" s="124"/>
      <c r="C14" s="124"/>
    </row>
    <row r="15" ht="21" customHeight="1" spans="1:3">
      <c r="A15" s="124" t="s">
        <v>556</v>
      </c>
      <c r="B15" s="124"/>
      <c r="C15" s="124"/>
    </row>
    <row r="16" ht="21" customHeight="1" spans="1:3">
      <c r="A16" s="124" t="s">
        <v>557</v>
      </c>
      <c r="B16" s="124"/>
      <c r="C16" s="124"/>
    </row>
    <row r="17" ht="21" customHeight="1" spans="1:3">
      <c r="A17" s="124" t="s">
        <v>558</v>
      </c>
      <c r="B17" s="124">
        <f>B18+B26+B27</f>
        <v>12589</v>
      </c>
      <c r="C17" s="124"/>
    </row>
    <row r="18" ht="21" customHeight="1" spans="1:3">
      <c r="A18" s="124" t="s">
        <v>559</v>
      </c>
      <c r="B18" s="124">
        <f>SUM(B19:B25)</f>
        <v>12202</v>
      </c>
      <c r="C18" s="124"/>
    </row>
    <row r="19" ht="21" customHeight="1" spans="1:3">
      <c r="A19" s="124" t="s">
        <v>560</v>
      </c>
      <c r="B19" s="124">
        <v>5109</v>
      </c>
      <c r="C19" s="124"/>
    </row>
    <row r="20" ht="21" customHeight="1" spans="1:3">
      <c r="A20" s="124" t="s">
        <v>561</v>
      </c>
      <c r="B20" s="124">
        <v>2000</v>
      </c>
      <c r="C20" s="124"/>
    </row>
    <row r="21" ht="21" customHeight="1" spans="1:3">
      <c r="A21" s="124" t="s">
        <v>562</v>
      </c>
      <c r="B21" s="124">
        <v>400</v>
      </c>
      <c r="C21" s="124"/>
    </row>
    <row r="22" ht="21" customHeight="1" spans="1:3">
      <c r="A22" s="124" t="s">
        <v>563</v>
      </c>
      <c r="B22" s="124">
        <v>4500</v>
      </c>
      <c r="C22" s="124" t="s">
        <v>564</v>
      </c>
    </row>
    <row r="23" ht="21" customHeight="1" spans="1:3">
      <c r="A23" s="124" t="s">
        <v>565</v>
      </c>
      <c r="B23" s="124">
        <v>180</v>
      </c>
      <c r="C23" s="124"/>
    </row>
    <row r="24" ht="21" customHeight="1" spans="1:3">
      <c r="A24" s="124" t="s">
        <v>566</v>
      </c>
      <c r="B24" s="124">
        <v>0</v>
      </c>
      <c r="C24" s="124"/>
    </row>
    <row r="25" ht="21" customHeight="1" spans="1:3">
      <c r="A25" s="124" t="s">
        <v>567</v>
      </c>
      <c r="B25" s="124">
        <v>13</v>
      </c>
      <c r="C25" s="124"/>
    </row>
    <row r="26" ht="21" customHeight="1" spans="1:3">
      <c r="A26" s="124" t="s">
        <v>568</v>
      </c>
      <c r="B26" s="124">
        <v>387</v>
      </c>
      <c r="C26" s="124"/>
    </row>
    <row r="27" ht="21" customHeight="1" spans="1:3">
      <c r="A27" s="124" t="s">
        <v>569</v>
      </c>
      <c r="B27" s="124">
        <v>0</v>
      </c>
      <c r="C27" s="124"/>
    </row>
    <row r="28" ht="21" customHeight="1" spans="1:3">
      <c r="A28" s="124" t="s">
        <v>570</v>
      </c>
      <c r="B28" s="124">
        <v>4241</v>
      </c>
      <c r="C28" s="124"/>
    </row>
    <row r="29" ht="21" customHeight="1" spans="1:3">
      <c r="A29" s="124" t="s">
        <v>571</v>
      </c>
      <c r="B29" s="124">
        <v>1351</v>
      </c>
      <c r="C29" s="124"/>
    </row>
    <row r="30" ht="21" customHeight="1" spans="1:3">
      <c r="A30" s="124" t="s">
        <v>572</v>
      </c>
      <c r="B30" s="124">
        <v>375</v>
      </c>
      <c r="C30" s="124"/>
    </row>
    <row r="31" ht="21" customHeight="1" spans="1:3">
      <c r="A31" s="124"/>
      <c r="B31" s="124"/>
      <c r="C31" s="124"/>
    </row>
    <row r="32" ht="21" customHeight="1" spans="1:3">
      <c r="A32" s="124" t="s">
        <v>573</v>
      </c>
      <c r="B32" s="124">
        <f>B5+B17+B28+B29+B30</f>
        <v>21326</v>
      </c>
      <c r="C32" s="124"/>
    </row>
  </sheetData>
  <mergeCells count="3">
    <mergeCell ref="A1:C1"/>
    <mergeCell ref="A3:A4"/>
    <mergeCell ref="C3:C4"/>
  </mergeCells>
  <printOptions horizontalCentered="1"/>
  <pageMargins left="0.46875" right="0.75" top="0.559027777777778" bottom="0.329166666666667" header="0.509027777777778" footer="0.279166666666667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workbookViewId="0">
      <selection activeCell="A2" sqref="A2"/>
    </sheetView>
  </sheetViews>
  <sheetFormatPr defaultColWidth="9" defaultRowHeight="14.25"/>
  <cols>
    <col min="1" max="1" width="32.5" style="73" customWidth="1"/>
    <col min="2" max="2" width="8" style="71" customWidth="1"/>
    <col min="3" max="12" width="8" customWidth="1"/>
  </cols>
  <sheetData>
    <row r="1" ht="44" customHeight="1" spans="1:12">
      <c r="A1" s="74" t="s">
        <v>25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ht="20.25" customHeight="1" spans="1:12">
      <c r="A2" s="76" t="s">
        <v>24</v>
      </c>
      <c r="B2" s="77"/>
      <c r="C2" s="77"/>
      <c r="D2" s="77"/>
      <c r="E2" s="77"/>
      <c r="F2" s="77"/>
      <c r="G2" s="77"/>
      <c r="H2" s="77"/>
      <c r="I2" s="77"/>
      <c r="J2" s="77"/>
      <c r="K2" s="104" t="s">
        <v>97</v>
      </c>
      <c r="L2" s="104"/>
    </row>
    <row r="3" s="71" customFormat="1" ht="23.25" customHeight="1" spans="1:12">
      <c r="A3" s="78" t="s">
        <v>574</v>
      </c>
      <c r="B3" s="79" t="s">
        <v>575</v>
      </c>
      <c r="C3" s="79" t="s">
        <v>576</v>
      </c>
      <c r="D3" s="79" t="s">
        <v>577</v>
      </c>
      <c r="E3" s="79" t="s">
        <v>578</v>
      </c>
      <c r="F3" s="79" t="s">
        <v>579</v>
      </c>
      <c r="G3" s="79" t="s">
        <v>580</v>
      </c>
      <c r="H3" s="79" t="s">
        <v>581</v>
      </c>
      <c r="I3" s="79" t="s">
        <v>582</v>
      </c>
      <c r="J3" s="79" t="s">
        <v>583</v>
      </c>
      <c r="K3" s="79" t="s">
        <v>584</v>
      </c>
      <c r="L3" s="79" t="s">
        <v>585</v>
      </c>
    </row>
    <row r="4" ht="21" customHeight="1" spans="1:12">
      <c r="A4" s="80" t="s">
        <v>575</v>
      </c>
      <c r="B4" s="81">
        <f>SUM(B5:B36)</f>
        <v>4379.93</v>
      </c>
      <c r="C4" s="81">
        <f t="shared" ref="C4:L4" si="0">SUM(C5:C36)</f>
        <v>3926</v>
      </c>
      <c r="D4" s="81">
        <f t="shared" si="0"/>
        <v>318.93</v>
      </c>
      <c r="E4" s="81">
        <f t="shared" si="0"/>
        <v>5</v>
      </c>
      <c r="F4" s="81">
        <f t="shared" si="0"/>
        <v>30</v>
      </c>
      <c r="G4" s="81">
        <f t="shared" si="0"/>
        <v>0</v>
      </c>
      <c r="H4" s="81">
        <f t="shared" si="0"/>
        <v>20</v>
      </c>
      <c r="I4" s="81">
        <f t="shared" si="0"/>
        <v>0</v>
      </c>
      <c r="J4" s="81">
        <f t="shared" si="0"/>
        <v>40</v>
      </c>
      <c r="K4" s="81">
        <f t="shared" si="0"/>
        <v>10</v>
      </c>
      <c r="L4" s="81">
        <f t="shared" si="0"/>
        <v>30</v>
      </c>
    </row>
    <row r="5" s="71" customFormat="1" ht="20" customHeight="1" spans="1:12">
      <c r="A5" s="82" t="s">
        <v>184</v>
      </c>
      <c r="B5" s="81">
        <f t="shared" ref="B5:B36" si="1">SUM(C5:L5)</f>
        <v>0</v>
      </c>
      <c r="C5" s="83"/>
      <c r="D5" s="84"/>
      <c r="E5" s="85"/>
      <c r="F5" s="86"/>
      <c r="G5" s="87"/>
      <c r="H5" s="88"/>
      <c r="I5" s="105"/>
      <c r="J5" s="106"/>
      <c r="K5" s="107"/>
      <c r="L5" s="108"/>
    </row>
    <row r="6" s="71" customFormat="1" ht="20" customHeight="1" spans="1:12">
      <c r="A6" s="82" t="s">
        <v>192</v>
      </c>
      <c r="B6" s="81">
        <f t="shared" si="1"/>
        <v>0</v>
      </c>
      <c r="C6" s="89"/>
      <c r="D6" s="90"/>
      <c r="E6" s="91"/>
      <c r="F6" s="92"/>
      <c r="G6" s="93"/>
      <c r="H6" s="94"/>
      <c r="I6" s="109"/>
      <c r="J6" s="110"/>
      <c r="K6" s="111"/>
      <c r="L6" s="112"/>
    </row>
    <row r="7" s="71" customFormat="1" ht="20" customHeight="1" spans="1:12">
      <c r="A7" s="82" t="s">
        <v>215</v>
      </c>
      <c r="B7" s="81">
        <f t="shared" si="1"/>
        <v>0</v>
      </c>
      <c r="C7" s="89"/>
      <c r="D7" s="90"/>
      <c r="E7" s="91"/>
      <c r="F7" s="92"/>
      <c r="G7" s="93"/>
      <c r="H7" s="94"/>
      <c r="I7" s="109"/>
      <c r="J7" s="110"/>
      <c r="K7" s="111"/>
      <c r="L7" s="112"/>
    </row>
    <row r="8" s="71" customFormat="1" ht="20" customHeight="1" spans="1:12">
      <c r="A8" s="82" t="s">
        <v>295</v>
      </c>
      <c r="B8" s="81">
        <f t="shared" si="1"/>
        <v>0</v>
      </c>
      <c r="C8" s="89"/>
      <c r="D8" s="90"/>
      <c r="E8" s="91"/>
      <c r="F8" s="92"/>
      <c r="G8" s="93"/>
      <c r="H8" s="94"/>
      <c r="I8" s="109"/>
      <c r="J8" s="110"/>
      <c r="K8" s="111"/>
      <c r="L8" s="112"/>
    </row>
    <row r="9" s="71" customFormat="1" ht="20" customHeight="1" spans="1:12">
      <c r="A9" s="82" t="s">
        <v>313</v>
      </c>
      <c r="B9" s="81">
        <f t="shared" si="1"/>
        <v>0</v>
      </c>
      <c r="C9" s="83"/>
      <c r="D9" s="84"/>
      <c r="E9" s="85"/>
      <c r="F9" s="86"/>
      <c r="G9" s="87"/>
      <c r="H9" s="88"/>
      <c r="I9" s="105"/>
      <c r="J9" s="106"/>
      <c r="K9" s="107"/>
      <c r="L9" s="108"/>
    </row>
    <row r="10" s="71" customFormat="1" ht="20" customHeight="1" spans="1:12">
      <c r="A10" s="95" t="s">
        <v>586</v>
      </c>
      <c r="B10" s="81">
        <f t="shared" si="1"/>
        <v>4221.43</v>
      </c>
      <c r="C10" s="83">
        <v>3921.43</v>
      </c>
      <c r="D10" s="84">
        <v>300</v>
      </c>
      <c r="E10" s="85"/>
      <c r="F10" s="86"/>
      <c r="G10" s="87"/>
      <c r="H10" s="88"/>
      <c r="I10" s="105"/>
      <c r="J10" s="106"/>
      <c r="K10" s="107"/>
      <c r="L10" s="108"/>
    </row>
    <row r="11" s="71" customFormat="1" ht="20" customHeight="1" spans="1:12">
      <c r="A11" s="95" t="s">
        <v>587</v>
      </c>
      <c r="B11" s="81">
        <f t="shared" si="1"/>
        <v>0</v>
      </c>
      <c r="C11" s="89"/>
      <c r="D11" s="90"/>
      <c r="E11" s="91"/>
      <c r="F11" s="92"/>
      <c r="G11" s="93"/>
      <c r="H11" s="94"/>
      <c r="I11" s="109"/>
      <c r="J11" s="110"/>
      <c r="K11" s="111"/>
      <c r="L11" s="112"/>
    </row>
    <row r="12" s="71" customFormat="1" ht="20" customHeight="1" spans="1:12">
      <c r="A12" s="95" t="s">
        <v>588</v>
      </c>
      <c r="B12" s="81">
        <f t="shared" si="1"/>
        <v>0</v>
      </c>
      <c r="C12" s="89"/>
      <c r="D12" s="90"/>
      <c r="E12" s="91"/>
      <c r="F12" s="92"/>
      <c r="G12" s="93"/>
      <c r="H12" s="94"/>
      <c r="I12" s="109"/>
      <c r="J12" s="110"/>
      <c r="K12" s="111"/>
      <c r="L12" s="112"/>
    </row>
    <row r="13" s="71" customFormat="1" ht="20" customHeight="1" spans="1:12">
      <c r="A13" s="95" t="s">
        <v>589</v>
      </c>
      <c r="B13" s="81">
        <f t="shared" si="1"/>
        <v>0</v>
      </c>
      <c r="C13" s="89"/>
      <c r="D13" s="90"/>
      <c r="E13" s="91"/>
      <c r="F13" s="92"/>
      <c r="G13" s="93"/>
      <c r="H13" s="94"/>
      <c r="I13" s="109"/>
      <c r="J13" s="110"/>
      <c r="K13" s="111"/>
      <c r="L13" s="112"/>
    </row>
    <row r="14" s="71" customFormat="1" ht="20" customHeight="1" spans="1:12">
      <c r="A14" s="95" t="s">
        <v>590</v>
      </c>
      <c r="B14" s="81">
        <f t="shared" si="1"/>
        <v>13.93</v>
      </c>
      <c r="C14" s="89"/>
      <c r="D14" s="90">
        <v>13.93</v>
      </c>
      <c r="E14" s="91"/>
      <c r="F14" s="92"/>
      <c r="G14" s="93"/>
      <c r="H14" s="94"/>
      <c r="I14" s="109"/>
      <c r="J14" s="110"/>
      <c r="K14" s="111"/>
      <c r="L14" s="112"/>
    </row>
    <row r="15" s="71" customFormat="1" ht="20" customHeight="1" spans="1:12">
      <c r="A15" s="95" t="s">
        <v>591</v>
      </c>
      <c r="B15" s="81">
        <f t="shared" si="1"/>
        <v>0</v>
      </c>
      <c r="C15" s="89"/>
      <c r="D15" s="90"/>
      <c r="E15" s="91"/>
      <c r="F15" s="92"/>
      <c r="G15" s="93"/>
      <c r="H15" s="94"/>
      <c r="I15" s="109"/>
      <c r="J15" s="110"/>
      <c r="K15" s="111"/>
      <c r="L15" s="112"/>
    </row>
    <row r="16" s="71" customFormat="1" ht="20" customHeight="1" spans="1:12">
      <c r="A16" s="82" t="s">
        <v>329</v>
      </c>
      <c r="B16" s="81">
        <f t="shared" si="1"/>
        <v>0</v>
      </c>
      <c r="C16" s="83"/>
      <c r="D16" s="84"/>
      <c r="E16" s="85"/>
      <c r="F16" s="86"/>
      <c r="G16" s="87"/>
      <c r="H16" s="88"/>
      <c r="I16" s="105"/>
      <c r="J16" s="106"/>
      <c r="K16" s="107"/>
      <c r="L16" s="108"/>
    </row>
    <row r="17" s="71" customFormat="1" ht="20" customHeight="1" spans="1:12">
      <c r="A17" s="82" t="s">
        <v>376</v>
      </c>
      <c r="B17" s="81">
        <f t="shared" si="1"/>
        <v>0</v>
      </c>
      <c r="C17" s="83"/>
      <c r="D17" s="84"/>
      <c r="E17" s="85"/>
      <c r="F17" s="86"/>
      <c r="G17" s="87"/>
      <c r="H17" s="88"/>
      <c r="I17" s="105"/>
      <c r="J17" s="106"/>
      <c r="K17" s="107"/>
      <c r="L17" s="108"/>
    </row>
    <row r="18" s="71" customFormat="1" ht="24" customHeight="1" spans="1:12">
      <c r="A18" s="96" t="s">
        <v>592</v>
      </c>
      <c r="B18" s="81">
        <f t="shared" si="1"/>
        <v>0</v>
      </c>
      <c r="C18" s="89"/>
      <c r="D18" s="90"/>
      <c r="E18" s="91"/>
      <c r="F18" s="92"/>
      <c r="G18" s="93"/>
      <c r="H18" s="94"/>
      <c r="I18" s="109"/>
      <c r="J18" s="110"/>
      <c r="K18" s="111"/>
      <c r="L18" s="112"/>
    </row>
    <row r="19" s="71" customFormat="1" ht="25" customHeight="1" spans="1:12">
      <c r="A19" s="96" t="s">
        <v>593</v>
      </c>
      <c r="B19" s="81">
        <f t="shared" si="1"/>
        <v>0</v>
      </c>
      <c r="C19" s="89"/>
      <c r="D19" s="90"/>
      <c r="E19" s="91"/>
      <c r="F19" s="92"/>
      <c r="G19" s="93"/>
      <c r="H19" s="94"/>
      <c r="I19" s="109"/>
      <c r="J19" s="110"/>
      <c r="K19" s="111"/>
      <c r="L19" s="112"/>
    </row>
    <row r="20" s="71" customFormat="1" ht="25" customHeight="1" spans="1:12">
      <c r="A20" s="96" t="s">
        <v>594</v>
      </c>
      <c r="B20" s="81">
        <f t="shared" si="1"/>
        <v>0</v>
      </c>
      <c r="C20" s="89"/>
      <c r="D20" s="90"/>
      <c r="E20" s="91"/>
      <c r="F20" s="92"/>
      <c r="G20" s="93"/>
      <c r="H20" s="94"/>
      <c r="I20" s="109"/>
      <c r="J20" s="110"/>
      <c r="K20" s="111"/>
      <c r="L20" s="112"/>
    </row>
    <row r="21" s="71" customFormat="1" ht="20" customHeight="1" spans="1:12">
      <c r="A21" s="95" t="s">
        <v>595</v>
      </c>
      <c r="B21" s="81">
        <f t="shared" si="1"/>
        <v>0</v>
      </c>
      <c r="C21" s="89"/>
      <c r="D21" s="90"/>
      <c r="E21" s="91"/>
      <c r="F21" s="92"/>
      <c r="G21" s="93"/>
      <c r="H21" s="94"/>
      <c r="I21" s="109"/>
      <c r="J21" s="110"/>
      <c r="K21" s="111"/>
      <c r="L21" s="112"/>
    </row>
    <row r="22" s="71" customFormat="1" ht="20" customHeight="1" spans="1:12">
      <c r="A22" s="95" t="s">
        <v>596</v>
      </c>
      <c r="B22" s="81">
        <f t="shared" si="1"/>
        <v>0</v>
      </c>
      <c r="C22" s="89"/>
      <c r="D22" s="90"/>
      <c r="E22" s="91"/>
      <c r="F22" s="92"/>
      <c r="G22" s="93"/>
      <c r="H22" s="94"/>
      <c r="I22" s="109"/>
      <c r="J22" s="110"/>
      <c r="K22" s="111"/>
      <c r="L22" s="112"/>
    </row>
    <row r="23" s="71" customFormat="1" ht="20" customHeight="1" spans="1:12">
      <c r="A23" s="95" t="s">
        <v>597</v>
      </c>
      <c r="B23" s="81">
        <f t="shared" si="1"/>
        <v>0</v>
      </c>
      <c r="C23" s="89"/>
      <c r="D23" s="90"/>
      <c r="E23" s="91"/>
      <c r="F23" s="92"/>
      <c r="G23" s="93"/>
      <c r="H23" s="94"/>
      <c r="I23" s="109"/>
      <c r="J23" s="110"/>
      <c r="K23" s="111"/>
      <c r="L23" s="112"/>
    </row>
    <row r="24" s="71" customFormat="1" ht="20" customHeight="1" spans="1:12">
      <c r="A24" s="82" t="s">
        <v>387</v>
      </c>
      <c r="B24" s="81">
        <f t="shared" si="1"/>
        <v>0</v>
      </c>
      <c r="C24" s="89"/>
      <c r="D24" s="90"/>
      <c r="E24" s="91"/>
      <c r="F24" s="92"/>
      <c r="G24" s="93"/>
      <c r="H24" s="94"/>
      <c r="I24" s="109"/>
      <c r="J24" s="110"/>
      <c r="K24" s="111"/>
      <c r="L24" s="112"/>
    </row>
    <row r="25" s="72" customFormat="1" ht="27" customHeight="1" spans="1:12">
      <c r="A25" s="96" t="s">
        <v>598</v>
      </c>
      <c r="B25" s="81">
        <f t="shared" si="1"/>
        <v>0</v>
      </c>
      <c r="C25" s="97"/>
      <c r="D25" s="98"/>
      <c r="E25" s="99"/>
      <c r="F25" s="100"/>
      <c r="G25" s="101"/>
      <c r="H25" s="102"/>
      <c r="I25" s="113"/>
      <c r="J25" s="114"/>
      <c r="K25" s="115"/>
      <c r="L25" s="116"/>
    </row>
    <row r="26" s="71" customFormat="1" ht="20" customHeight="1" spans="1:12">
      <c r="A26" s="95" t="s">
        <v>599</v>
      </c>
      <c r="B26" s="81">
        <f t="shared" si="1"/>
        <v>0</v>
      </c>
      <c r="C26" s="83"/>
      <c r="D26" s="84"/>
      <c r="E26" s="85"/>
      <c r="F26" s="86"/>
      <c r="G26" s="87"/>
      <c r="H26" s="88"/>
      <c r="I26" s="105"/>
      <c r="J26" s="106"/>
      <c r="K26" s="107"/>
      <c r="L26" s="108"/>
    </row>
    <row r="27" s="71" customFormat="1" ht="20" customHeight="1" spans="1:12">
      <c r="A27" s="82" t="s">
        <v>392</v>
      </c>
      <c r="B27" s="81">
        <f t="shared" si="1"/>
        <v>0</v>
      </c>
      <c r="C27" s="89"/>
      <c r="D27" s="90"/>
      <c r="E27" s="91"/>
      <c r="F27" s="92"/>
      <c r="G27" s="93"/>
      <c r="H27" s="94"/>
      <c r="I27" s="109"/>
      <c r="J27" s="110"/>
      <c r="K27" s="111"/>
      <c r="L27" s="112"/>
    </row>
    <row r="28" s="71" customFormat="1" ht="20" customHeight="1" spans="1:12">
      <c r="A28" s="82" t="s">
        <v>600</v>
      </c>
      <c r="B28" s="81">
        <f t="shared" si="1"/>
        <v>0</v>
      </c>
      <c r="C28" s="89"/>
      <c r="D28" s="90"/>
      <c r="E28" s="91"/>
      <c r="F28" s="92"/>
      <c r="G28" s="93"/>
      <c r="H28" s="94"/>
      <c r="I28" s="109"/>
      <c r="J28" s="110"/>
      <c r="K28" s="111"/>
      <c r="L28" s="112"/>
    </row>
    <row r="29" s="71" customFormat="1" ht="20" customHeight="1" spans="1:12">
      <c r="A29" s="95" t="s">
        <v>601</v>
      </c>
      <c r="B29" s="81">
        <f t="shared" si="1"/>
        <v>0</v>
      </c>
      <c r="C29" s="89"/>
      <c r="D29" s="90"/>
      <c r="E29" s="91"/>
      <c r="F29" s="92"/>
      <c r="G29" s="93"/>
      <c r="H29" s="94"/>
      <c r="I29" s="109"/>
      <c r="J29" s="110"/>
      <c r="K29" s="111"/>
      <c r="L29" s="112"/>
    </row>
    <row r="30" s="71" customFormat="1" ht="20" customHeight="1" spans="1:12">
      <c r="A30" s="95" t="s">
        <v>602</v>
      </c>
      <c r="B30" s="81">
        <f t="shared" si="1"/>
        <v>0</v>
      </c>
      <c r="C30" s="89"/>
      <c r="D30" s="90"/>
      <c r="E30" s="91"/>
      <c r="F30" s="92"/>
      <c r="G30" s="93"/>
      <c r="H30" s="94"/>
      <c r="I30" s="109"/>
      <c r="J30" s="110"/>
      <c r="K30" s="111"/>
      <c r="L30" s="112"/>
    </row>
    <row r="31" s="71" customFormat="1" ht="20" customHeight="1" spans="1:12">
      <c r="A31" s="82" t="s">
        <v>513</v>
      </c>
      <c r="B31" s="81">
        <f t="shared" si="1"/>
        <v>0</v>
      </c>
      <c r="C31" s="83"/>
      <c r="D31" s="84"/>
      <c r="E31" s="85"/>
      <c r="F31" s="86"/>
      <c r="G31" s="87"/>
      <c r="H31" s="88"/>
      <c r="I31" s="105"/>
      <c r="J31" s="106"/>
      <c r="K31" s="107"/>
      <c r="L31" s="108"/>
    </row>
    <row r="32" s="71" customFormat="1" ht="20" customHeight="1" spans="1:12">
      <c r="A32" s="95" t="s">
        <v>603</v>
      </c>
      <c r="B32" s="81">
        <f t="shared" si="1"/>
        <v>0</v>
      </c>
      <c r="C32" s="83"/>
      <c r="D32" s="84"/>
      <c r="E32" s="85"/>
      <c r="F32" s="86"/>
      <c r="G32" s="87"/>
      <c r="H32" s="88"/>
      <c r="I32" s="105"/>
      <c r="J32" s="106"/>
      <c r="K32" s="107"/>
      <c r="L32" s="108"/>
    </row>
    <row r="33" s="71" customFormat="1" ht="20" customHeight="1" spans="1:12">
      <c r="A33" s="95" t="s">
        <v>604</v>
      </c>
      <c r="B33" s="81">
        <f t="shared" si="1"/>
        <v>144.57</v>
      </c>
      <c r="C33" s="83">
        <v>4.57</v>
      </c>
      <c r="D33" s="84">
        <v>5</v>
      </c>
      <c r="E33" s="85">
        <v>5</v>
      </c>
      <c r="F33" s="86">
        <v>30</v>
      </c>
      <c r="G33" s="87"/>
      <c r="H33" s="88">
        <f>10+10</f>
        <v>20</v>
      </c>
      <c r="I33" s="105"/>
      <c r="J33" s="106">
        <f>30+10</f>
        <v>40</v>
      </c>
      <c r="K33" s="107">
        <v>10</v>
      </c>
      <c r="L33" s="108">
        <v>30</v>
      </c>
    </row>
    <row r="34" s="71" customFormat="1" ht="20" customHeight="1" spans="1:12">
      <c r="A34" s="95" t="s">
        <v>605</v>
      </c>
      <c r="B34" s="81">
        <f t="shared" si="1"/>
        <v>0</v>
      </c>
      <c r="C34" s="89"/>
      <c r="D34" s="90"/>
      <c r="E34" s="91"/>
      <c r="F34" s="92"/>
      <c r="G34" s="93"/>
      <c r="H34" s="94"/>
      <c r="I34" s="109"/>
      <c r="J34" s="110"/>
      <c r="K34" s="111"/>
      <c r="L34" s="112"/>
    </row>
    <row r="35" s="71" customFormat="1" ht="20" customHeight="1" spans="1:12">
      <c r="A35" s="82" t="s">
        <v>418</v>
      </c>
      <c r="B35" s="81">
        <f t="shared" si="1"/>
        <v>0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</row>
    <row r="36" s="71" customFormat="1" ht="20" customHeight="1" spans="1:12">
      <c r="A36" s="82" t="s">
        <v>421</v>
      </c>
      <c r="B36" s="81">
        <f t="shared" si="1"/>
        <v>0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</row>
  </sheetData>
  <mergeCells count="2">
    <mergeCell ref="A1:L1"/>
    <mergeCell ref="K2:L2"/>
  </mergeCells>
  <pageMargins left="0.707638888888889" right="0.707638888888889" top="0.354166666666667" bottom="0.354166666666667" header="0.313888888888889" footer="0.313888888888889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view="pageBreakPreview" zoomScaleNormal="100" zoomScaleSheetLayoutView="100" workbookViewId="0">
      <selection activeCell="A1" sqref="A1:C1"/>
    </sheetView>
  </sheetViews>
  <sheetFormatPr defaultColWidth="9.125" defaultRowHeight="14.25" outlineLevelCol="4"/>
  <cols>
    <col min="1" max="1" width="34" style="2" customWidth="1"/>
    <col min="2" max="3" width="34" style="55" customWidth="1"/>
    <col min="4" max="5" width="9.125" style="56"/>
    <col min="6" max="16384" width="9.125" style="57"/>
  </cols>
  <sheetData>
    <row r="1" s="2" customFormat="1" ht="33.95" customHeight="1" spans="1:5">
      <c r="A1" s="58" t="s">
        <v>27</v>
      </c>
      <c r="B1" s="59"/>
      <c r="C1" s="59"/>
      <c r="D1" s="3"/>
      <c r="E1" s="3"/>
    </row>
    <row r="2" s="2" customFormat="1" ht="17.1" customHeight="1" spans="1:5">
      <c r="A2" s="60"/>
      <c r="B2" s="61"/>
      <c r="C2" s="61"/>
      <c r="D2" s="3"/>
      <c r="E2" s="3"/>
    </row>
    <row r="3" s="2" customFormat="1" ht="17.1" customHeight="1" spans="1:5">
      <c r="A3" s="2" t="s">
        <v>26</v>
      </c>
      <c r="B3" s="61"/>
      <c r="C3" s="62" t="s">
        <v>606</v>
      </c>
      <c r="D3" s="3"/>
      <c r="E3" s="3"/>
    </row>
    <row r="4" s="2" customFormat="1" ht="24" customHeight="1" spans="1:5">
      <c r="A4" s="63" t="s">
        <v>523</v>
      </c>
      <c r="B4" s="64" t="s">
        <v>607</v>
      </c>
      <c r="C4" s="65"/>
      <c r="D4" s="3"/>
      <c r="E4" s="3"/>
    </row>
    <row r="5" s="2" customFormat="1" ht="24" customHeight="1" spans="1:5">
      <c r="A5" s="66"/>
      <c r="B5" s="67" t="s">
        <v>525</v>
      </c>
      <c r="C5" s="67" t="s">
        <v>526</v>
      </c>
      <c r="D5" s="3"/>
      <c r="E5" s="3"/>
    </row>
    <row r="6" s="2" customFormat="1" ht="24" customHeight="1" spans="1:5">
      <c r="A6" s="68" t="s">
        <v>527</v>
      </c>
      <c r="B6" s="69">
        <v>2.03</v>
      </c>
      <c r="C6" s="70">
        <v>1.41</v>
      </c>
      <c r="D6" s="3"/>
      <c r="E6" s="3"/>
    </row>
    <row r="7" s="2" customFormat="1" ht="17.1" customHeight="1" spans="2:5">
      <c r="B7" s="61"/>
      <c r="C7" s="61"/>
      <c r="D7" s="3"/>
      <c r="E7" s="3"/>
    </row>
    <row r="8" s="2" customFormat="1" ht="17.1" customHeight="1" spans="2:5">
      <c r="B8" s="61"/>
      <c r="C8" s="61"/>
      <c r="D8" s="3"/>
      <c r="E8" s="3"/>
    </row>
    <row r="9" s="2" customFormat="1" ht="17.1" customHeight="1" spans="2:5">
      <c r="B9" s="61"/>
      <c r="C9" s="61"/>
      <c r="D9" s="3"/>
      <c r="E9" s="3"/>
    </row>
    <row r="10" s="2" customFormat="1" ht="17.1" customHeight="1" spans="2:5">
      <c r="B10" s="61"/>
      <c r="C10" s="61"/>
      <c r="D10" s="3"/>
      <c r="E10" s="3"/>
    </row>
    <row r="11" s="2" customFormat="1" ht="17.1" customHeight="1" spans="2:5">
      <c r="B11" s="61"/>
      <c r="C11" s="61"/>
      <c r="D11" s="3"/>
      <c r="E11" s="3"/>
    </row>
    <row r="12" s="2" customFormat="1" ht="17.1" customHeight="1" spans="2:5">
      <c r="B12" s="61"/>
      <c r="C12" s="61"/>
      <c r="D12" s="3"/>
      <c r="E12" s="3"/>
    </row>
    <row r="13" s="2" customFormat="1" ht="17.1" customHeight="1" spans="2:5">
      <c r="B13" s="61"/>
      <c r="C13" s="61"/>
      <c r="D13" s="3"/>
      <c r="E13" s="3"/>
    </row>
    <row r="14" s="2" customFormat="1" ht="17.1" customHeight="1" spans="2:5">
      <c r="B14" s="61"/>
      <c r="C14" s="61"/>
      <c r="D14" s="3"/>
      <c r="E14" s="3"/>
    </row>
    <row r="15" s="2" customFormat="1" ht="17.1" customHeight="1" spans="2:5">
      <c r="B15" s="61"/>
      <c r="C15" s="61"/>
      <c r="D15" s="3"/>
      <c r="E15" s="3"/>
    </row>
    <row r="16" s="2" customFormat="1" ht="17.1" customHeight="1" spans="2:5">
      <c r="B16" s="61"/>
      <c r="C16" s="61"/>
      <c r="D16" s="3"/>
      <c r="E16" s="3"/>
    </row>
    <row r="17" s="2" customFormat="1" ht="17.1" customHeight="1" spans="2:5">
      <c r="B17" s="61"/>
      <c r="C17" s="61"/>
      <c r="D17" s="3"/>
      <c r="E17" s="3"/>
    </row>
    <row r="18" s="2" customFormat="1" ht="17.1" customHeight="1" spans="2:5">
      <c r="B18" s="61"/>
      <c r="C18" s="61"/>
      <c r="D18" s="3"/>
      <c r="E18" s="3"/>
    </row>
    <row r="19" s="2" customFormat="1" ht="17.1" customHeight="1" spans="2:5">
      <c r="B19" s="61"/>
      <c r="C19" s="61"/>
      <c r="D19" s="3"/>
      <c r="E19" s="3"/>
    </row>
  </sheetData>
  <mergeCells count="3">
    <mergeCell ref="A1:C1"/>
    <mergeCell ref="B4:C4"/>
    <mergeCell ref="A4:A5"/>
  </mergeCells>
  <pageMargins left="1.33680555555556" right="0.349305555555556" top="0.979166666666667" bottom="0.979166666666667" header="0.509027777777778" footer="0.509027777777778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view="pageBreakPreview" zoomScaleNormal="100" zoomScaleSheetLayoutView="100" workbookViewId="0">
      <selection activeCell="A1" sqref="A1:D1"/>
    </sheetView>
  </sheetViews>
  <sheetFormatPr defaultColWidth="9.125" defaultRowHeight="18.75" outlineLevelCol="4"/>
  <cols>
    <col min="1" max="1" width="50.125" style="46" customWidth="1"/>
    <col min="2" max="2" width="12.625" style="46" hidden="1" customWidth="1"/>
    <col min="3" max="3" width="10.125" style="46" customWidth="1"/>
    <col min="4" max="4" width="11.875" style="46" customWidth="1"/>
    <col min="5" max="5" width="10.625" style="46" customWidth="1"/>
    <col min="6" max="246" width="9.125" style="46" customWidth="1"/>
    <col min="247" max="16384" width="9.125" style="46"/>
  </cols>
  <sheetData>
    <row r="1" s="45" customFormat="1" ht="33.75" customHeight="1" spans="1:4">
      <c r="A1" s="23" t="s">
        <v>29</v>
      </c>
      <c r="B1" s="23"/>
      <c r="C1" s="23"/>
      <c r="D1" s="23"/>
    </row>
    <row r="2" s="45" customFormat="1" ht="22.5" customHeight="1" spans="1:4">
      <c r="A2" s="47" t="s">
        <v>28</v>
      </c>
      <c r="B2" s="47"/>
      <c r="C2" s="48"/>
      <c r="D2" s="49" t="s">
        <v>97</v>
      </c>
    </row>
    <row r="3" s="45" customFormat="1" ht="15.75" customHeight="1" spans="1:4">
      <c r="A3" s="36" t="s">
        <v>608</v>
      </c>
      <c r="B3" s="50"/>
      <c r="C3" s="36" t="s">
        <v>42</v>
      </c>
      <c r="D3" s="26" t="s">
        <v>528</v>
      </c>
    </row>
    <row r="4" s="45" customFormat="1" ht="15.75" customHeight="1" spans="1:4">
      <c r="A4" s="36"/>
      <c r="B4" s="37" t="s">
        <v>68</v>
      </c>
      <c r="C4" s="36"/>
      <c r="D4" s="26"/>
    </row>
    <row r="5" s="45" customFormat="1" ht="17.1" customHeight="1" spans="1:4">
      <c r="A5" s="40" t="s">
        <v>609</v>
      </c>
      <c r="B5" s="41">
        <v>2000</v>
      </c>
      <c r="C5" s="41"/>
      <c r="D5" s="9"/>
    </row>
    <row r="6" s="45" customFormat="1" ht="17.1" customHeight="1" spans="1:4">
      <c r="A6" s="51" t="s">
        <v>610</v>
      </c>
      <c r="B6" s="41">
        <v>102</v>
      </c>
      <c r="C6" s="41">
        <v>128</v>
      </c>
      <c r="D6" s="9"/>
    </row>
    <row r="7" s="45" customFormat="1" ht="17.1" customHeight="1" spans="1:4">
      <c r="A7" s="51" t="s">
        <v>611</v>
      </c>
      <c r="B7" s="41"/>
      <c r="C7" s="41"/>
      <c r="D7" s="9"/>
    </row>
    <row r="8" s="45" customFormat="1" ht="17.1" customHeight="1" spans="1:4">
      <c r="A8" s="51" t="s">
        <v>612</v>
      </c>
      <c r="B8" s="41"/>
      <c r="C8" s="41"/>
      <c r="D8" s="9"/>
    </row>
    <row r="9" s="45" customFormat="1" ht="17.1" customHeight="1" spans="1:4">
      <c r="A9" s="52"/>
      <c r="B9" s="53"/>
      <c r="C9" s="41"/>
      <c r="D9" s="9"/>
    </row>
    <row r="10" s="45" customFormat="1" ht="17.1" customHeight="1" spans="1:4">
      <c r="A10" s="52"/>
      <c r="B10" s="53"/>
      <c r="C10" s="41"/>
      <c r="D10" s="9"/>
    </row>
    <row r="11" s="45" customFormat="1" ht="17.1" customHeight="1" spans="1:4">
      <c r="A11" s="52"/>
      <c r="B11" s="53"/>
      <c r="C11" s="41"/>
      <c r="D11" s="9"/>
    </row>
    <row r="12" s="45" customFormat="1" ht="17.1" customHeight="1" spans="1:4">
      <c r="A12" s="52"/>
      <c r="B12" s="53"/>
      <c r="C12" s="41"/>
      <c r="D12" s="9"/>
    </row>
    <row r="13" s="45" customFormat="1" ht="17.1" customHeight="1" spans="1:4">
      <c r="A13" s="52"/>
      <c r="B13" s="53"/>
      <c r="C13" s="41"/>
      <c r="D13" s="9"/>
    </row>
    <row r="14" s="45" customFormat="1" ht="17.1" customHeight="1" spans="1:4">
      <c r="A14" s="42"/>
      <c r="B14" s="53"/>
      <c r="C14" s="43"/>
      <c r="D14" s="9"/>
    </row>
    <row r="15" s="45" customFormat="1" ht="17.1" customHeight="1" spans="1:5">
      <c r="A15" s="13" t="s">
        <v>613</v>
      </c>
      <c r="B15" s="43">
        <f>SUM(B5:B8)</f>
        <v>2102</v>
      </c>
      <c r="C15" s="43">
        <f>SUM(C5:C8)</f>
        <v>128</v>
      </c>
      <c r="D15" s="9"/>
      <c r="E15" s="54"/>
    </row>
    <row r="16" s="45" customFormat="1" ht="17.1" customHeight="1" spans="1:4">
      <c r="A16" s="42"/>
      <c r="B16" s="53"/>
      <c r="C16" s="43"/>
      <c r="D16" s="9"/>
    </row>
  </sheetData>
  <mergeCells count="4">
    <mergeCell ref="A1:D1"/>
    <mergeCell ref="A3:A4"/>
    <mergeCell ref="C3:C4"/>
    <mergeCell ref="D3:D4"/>
  </mergeCells>
  <printOptions horizontalCentered="1"/>
  <pageMargins left="0.829861111111111" right="0.709027777777778" top="1.08888888888889" bottom="0.75" header="0.309027777777778" footer="0.309027777777778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view="pageBreakPreview" zoomScale="90" zoomScaleNormal="100" zoomScaleSheetLayoutView="90" workbookViewId="0">
      <selection activeCell="N35" sqref="N35"/>
    </sheetView>
  </sheetViews>
  <sheetFormatPr defaultColWidth="8" defaultRowHeight="14.25" outlineLevelCol="3"/>
  <cols>
    <col min="1" max="1" width="38.375" style="2" customWidth="1"/>
    <col min="2" max="2" width="11" style="2" hidden="1" customWidth="1"/>
    <col min="3" max="3" width="11.125" style="2" customWidth="1"/>
    <col min="4" max="4" width="16.375" style="2" customWidth="1"/>
    <col min="5" max="16384" width="8" style="2"/>
  </cols>
  <sheetData>
    <row r="1" ht="31.5" customHeight="1" spans="1:4">
      <c r="A1" s="35" t="s">
        <v>31</v>
      </c>
      <c r="B1" s="35"/>
      <c r="C1" s="35"/>
      <c r="D1" s="35"/>
    </row>
    <row r="2" ht="28.5" customHeight="1" spans="1:4">
      <c r="A2" s="2" t="s">
        <v>30</v>
      </c>
      <c r="D2" s="25" t="s">
        <v>97</v>
      </c>
    </row>
    <row r="3" ht="28.5" customHeight="1" spans="1:4">
      <c r="A3" s="36" t="s">
        <v>608</v>
      </c>
      <c r="B3" s="9"/>
      <c r="C3" s="36" t="s">
        <v>42</v>
      </c>
      <c r="D3" s="26" t="s">
        <v>528</v>
      </c>
    </row>
    <row r="4" ht="21.75" customHeight="1" spans="1:4">
      <c r="A4" s="36"/>
      <c r="B4" s="37" t="s">
        <v>68</v>
      </c>
      <c r="C4" s="36"/>
      <c r="D4" s="26"/>
    </row>
    <row r="5" ht="20.25" customHeight="1" spans="1:4">
      <c r="A5" s="38" t="s">
        <v>614</v>
      </c>
      <c r="B5" s="39"/>
      <c r="C5" s="39"/>
      <c r="D5" s="9"/>
    </row>
    <row r="6" ht="20.25" customHeight="1" spans="1:4">
      <c r="A6" s="38" t="s">
        <v>615</v>
      </c>
      <c r="B6" s="39">
        <v>2000</v>
      </c>
      <c r="C6" s="39"/>
      <c r="D6" s="9"/>
    </row>
    <row r="7" ht="20.25" customHeight="1" spans="1:4">
      <c r="A7" s="38" t="s">
        <v>616</v>
      </c>
      <c r="B7" s="39"/>
      <c r="C7" s="39"/>
      <c r="D7" s="9"/>
    </row>
    <row r="8" ht="20.25" customHeight="1" spans="1:4">
      <c r="A8" s="38" t="s">
        <v>617</v>
      </c>
      <c r="B8" s="39">
        <v>521</v>
      </c>
      <c r="C8" s="39"/>
      <c r="D8" s="9"/>
    </row>
    <row r="9" ht="20.25" customHeight="1" spans="1:4">
      <c r="A9" s="40"/>
      <c r="B9" s="41"/>
      <c r="C9" s="41"/>
      <c r="D9" s="9"/>
    </row>
    <row r="10" ht="20.25" customHeight="1" spans="1:4">
      <c r="A10" s="40"/>
      <c r="B10" s="41"/>
      <c r="C10" s="41"/>
      <c r="D10" s="9"/>
    </row>
    <row r="11" ht="20.25" customHeight="1" spans="1:4">
      <c r="A11" s="40"/>
      <c r="B11" s="41"/>
      <c r="C11" s="41"/>
      <c r="D11" s="9"/>
    </row>
    <row r="12" ht="20.25" customHeight="1" spans="1:4">
      <c r="A12" s="42"/>
      <c r="B12" s="43"/>
      <c r="C12" s="43"/>
      <c r="D12" s="9"/>
    </row>
    <row r="13" ht="20.25" customHeight="1" spans="1:4">
      <c r="A13" s="42"/>
      <c r="B13" s="43"/>
      <c r="C13" s="43"/>
      <c r="D13" s="9"/>
    </row>
    <row r="14" ht="20.25" customHeight="1" spans="1:4">
      <c r="A14" s="42"/>
      <c r="B14" s="43"/>
      <c r="C14" s="43"/>
      <c r="D14" s="9"/>
    </row>
    <row r="15" ht="20.25" customHeight="1" spans="1:4">
      <c r="A15" s="13" t="s">
        <v>618</v>
      </c>
      <c r="B15" s="43">
        <f>SUM(B5:B8)</f>
        <v>2521</v>
      </c>
      <c r="C15" s="43">
        <f>SUM(C5:C8)</f>
        <v>0</v>
      </c>
      <c r="D15" s="44"/>
    </row>
    <row r="16" ht="20.25" customHeight="1" spans="1:4">
      <c r="A16" s="42"/>
      <c r="B16" s="41"/>
      <c r="C16" s="41"/>
      <c r="D16" s="9"/>
    </row>
  </sheetData>
  <mergeCells count="4">
    <mergeCell ref="A1:D1"/>
    <mergeCell ref="A3:A4"/>
    <mergeCell ref="C3:C4"/>
    <mergeCell ref="D3:D4"/>
  </mergeCells>
  <printOptions horizontalCentered="1"/>
  <pageMargins left="0.668055555555556" right="0.709027777777778" top="0.75" bottom="0.75" header="0.309027777777778" footer="0.309027777777778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view="pageBreakPreview" zoomScale="90" zoomScaleNormal="100" zoomScaleSheetLayoutView="90" workbookViewId="0">
      <selection activeCell="A1" sqref="A1:C1"/>
    </sheetView>
  </sheetViews>
  <sheetFormatPr defaultColWidth="9.125" defaultRowHeight="14.25" outlineLevelCol="2"/>
  <cols>
    <col min="1" max="1" width="38.625" style="22" customWidth="1"/>
    <col min="2" max="2" width="15.25" style="22" customWidth="1"/>
    <col min="3" max="3" width="12.5" style="18" customWidth="1"/>
    <col min="4" max="232" width="9.125" style="18" customWidth="1"/>
    <col min="233" max="16384" width="9.125" style="18"/>
  </cols>
  <sheetData>
    <row r="1" ht="33.95" customHeight="1" spans="1:3">
      <c r="A1" s="23" t="s">
        <v>35</v>
      </c>
      <c r="B1" s="23"/>
      <c r="C1" s="23"/>
    </row>
    <row r="2" ht="33.95" customHeight="1" spans="1:3">
      <c r="A2" s="24" t="s">
        <v>34</v>
      </c>
      <c r="C2" s="25" t="s">
        <v>97</v>
      </c>
    </row>
    <row r="3" ht="26.25" customHeight="1" spans="1:3">
      <c r="A3" s="6" t="s">
        <v>39</v>
      </c>
      <c r="B3" s="6" t="s">
        <v>42</v>
      </c>
      <c r="C3" s="26" t="s">
        <v>528</v>
      </c>
    </row>
    <row r="4" s="21" customFormat="1" ht="33.95" customHeight="1" spans="1:3">
      <c r="A4" s="7" t="s">
        <v>619</v>
      </c>
      <c r="B4" s="27"/>
      <c r="C4" s="28"/>
    </row>
    <row r="5" s="21" customFormat="1" ht="33.95" customHeight="1" spans="1:3">
      <c r="A5" s="7" t="s">
        <v>620</v>
      </c>
      <c r="B5" s="29">
        <v>8739.86</v>
      </c>
      <c r="C5" s="28"/>
    </row>
    <row r="6" s="21" customFormat="1" ht="33.95" customHeight="1" spans="1:3">
      <c r="A6" s="7" t="s">
        <v>621</v>
      </c>
      <c r="B6" s="29"/>
      <c r="C6" s="28"/>
    </row>
    <row r="7" s="21" customFormat="1" ht="33.95" customHeight="1" spans="1:3">
      <c r="A7" s="7" t="s">
        <v>622</v>
      </c>
      <c r="B7" s="29"/>
      <c r="C7" s="28"/>
    </row>
    <row r="8" s="21" customFormat="1" ht="33.95" customHeight="1" spans="1:3">
      <c r="A8" s="7" t="s">
        <v>623</v>
      </c>
      <c r="B8" s="29"/>
      <c r="C8" s="28"/>
    </row>
    <row r="9" s="21" customFormat="1" ht="33.95" customHeight="1" spans="1:3">
      <c r="A9" s="7" t="s">
        <v>624</v>
      </c>
      <c r="B9" s="30">
        <v>1341.09</v>
      </c>
      <c r="C9" s="28"/>
    </row>
    <row r="10" s="21" customFormat="1" ht="33.95" customHeight="1" spans="1:3">
      <c r="A10" s="7" t="s">
        <v>625</v>
      </c>
      <c r="B10" s="30">
        <v>18242.71</v>
      </c>
      <c r="C10" s="28"/>
    </row>
    <row r="11" s="21" customFormat="1" ht="33.95" customHeight="1" spans="1:3">
      <c r="A11" s="7" t="s">
        <v>626</v>
      </c>
      <c r="B11" s="29"/>
      <c r="C11" s="28"/>
    </row>
    <row r="12" s="21" customFormat="1" ht="33.95" customHeight="1" spans="1:3">
      <c r="A12" s="7" t="s">
        <v>627</v>
      </c>
      <c r="B12" s="29"/>
      <c r="C12" s="28"/>
    </row>
    <row r="13" s="21" customFormat="1" ht="33.95" customHeight="1" spans="1:3">
      <c r="A13" s="7" t="s">
        <v>628</v>
      </c>
      <c r="B13" s="29"/>
      <c r="C13" s="28"/>
    </row>
    <row r="14" s="21" customFormat="1" ht="33.95" customHeight="1" spans="1:3">
      <c r="A14" s="13" t="s">
        <v>629</v>
      </c>
      <c r="B14" s="31">
        <f>SUM(B4:B13)</f>
        <v>28323.66</v>
      </c>
      <c r="C14" s="32"/>
    </row>
    <row r="15" s="21" customFormat="1" ht="33.95" hidden="1" customHeight="1" spans="1:3">
      <c r="A15" s="6" t="s">
        <v>630</v>
      </c>
      <c r="B15" s="33"/>
      <c r="C15" s="28"/>
    </row>
    <row r="16" s="21" customFormat="1" ht="33.95" hidden="1" customHeight="1" spans="1:3">
      <c r="A16" s="13" t="s">
        <v>631</v>
      </c>
      <c r="B16" s="34">
        <f>B14+B15</f>
        <v>28323.66</v>
      </c>
      <c r="C16" s="32"/>
    </row>
  </sheetData>
  <mergeCells count="1">
    <mergeCell ref="A1:C1"/>
  </mergeCells>
  <printOptions horizontalCentered="1"/>
  <pageMargins left="0.329166666666667" right="0.279166666666667" top="0.979166666666667" bottom="0.979166666666667" header="0.509027777777778" footer="0.509027777777778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6"/>
  <sheetViews>
    <sheetView tabSelected="1" view="pageBreakPreview" zoomScale="115" zoomScaleNormal="100" zoomScaleSheetLayoutView="115" workbookViewId="0">
      <selection activeCell="L10" sqref="L10"/>
    </sheetView>
  </sheetViews>
  <sheetFormatPr defaultColWidth="8" defaultRowHeight="14.25"/>
  <cols>
    <col min="1" max="1" width="40.5" style="2" customWidth="1"/>
    <col min="2" max="2" width="16.25" style="3" customWidth="1"/>
    <col min="3" max="3" width="16.25" style="2" customWidth="1"/>
    <col min="4" max="4" width="8" style="2"/>
    <col min="5" max="5" width="10.375" style="2" customWidth="1"/>
    <col min="6" max="16384" width="8" style="2"/>
  </cols>
  <sheetData>
    <row r="1" ht="27.75" customHeight="1" spans="1:3">
      <c r="A1" s="4" t="s">
        <v>37</v>
      </c>
      <c r="B1" s="4"/>
      <c r="C1" s="4"/>
    </row>
    <row r="2" ht="33.75" customHeight="1" spans="1:3">
      <c r="A2" s="2" t="s">
        <v>36</v>
      </c>
      <c r="C2" s="5" t="s">
        <v>97</v>
      </c>
    </row>
    <row r="3" ht="27.75" customHeight="1" spans="1:3">
      <c r="A3" s="6" t="s">
        <v>608</v>
      </c>
      <c r="B3" s="6" t="s">
        <v>42</v>
      </c>
      <c r="C3" s="6" t="s">
        <v>528</v>
      </c>
    </row>
    <row r="4" ht="33" customHeight="1" spans="1:3">
      <c r="A4" s="7" t="s">
        <v>632</v>
      </c>
      <c r="B4" s="8"/>
      <c r="C4" s="9"/>
    </row>
    <row r="5" ht="33" customHeight="1" spans="1:3">
      <c r="A5" s="7" t="s">
        <v>633</v>
      </c>
      <c r="B5" s="10">
        <v>6276</v>
      </c>
      <c r="C5" s="9"/>
    </row>
    <row r="6" ht="33" customHeight="1" spans="1:3">
      <c r="A6" s="7" t="s">
        <v>634</v>
      </c>
      <c r="B6" s="10"/>
      <c r="C6" s="9"/>
    </row>
    <row r="7" ht="33" customHeight="1" spans="1:3">
      <c r="A7" s="7" t="s">
        <v>635</v>
      </c>
      <c r="B7" s="10"/>
      <c r="C7" s="9"/>
    </row>
    <row r="8" ht="33" customHeight="1" spans="1:3">
      <c r="A8" s="7" t="s">
        <v>636</v>
      </c>
      <c r="B8" s="11"/>
      <c r="C8" s="9"/>
    </row>
    <row r="9" ht="33" customHeight="1" spans="1:3">
      <c r="A9" s="7" t="s">
        <v>637</v>
      </c>
      <c r="B9" s="12">
        <v>1238.93</v>
      </c>
      <c r="C9" s="9"/>
    </row>
    <row r="10" ht="33" customHeight="1" spans="1:3">
      <c r="A10" s="7" t="s">
        <v>638</v>
      </c>
      <c r="B10" s="12">
        <v>20416.43</v>
      </c>
      <c r="C10" s="9"/>
    </row>
    <row r="11" ht="33" customHeight="1" spans="1:3">
      <c r="A11" s="7" t="s">
        <v>639</v>
      </c>
      <c r="B11" s="10"/>
      <c r="C11" s="9"/>
    </row>
    <row r="12" ht="33" customHeight="1" spans="1:3">
      <c r="A12" s="7" t="s">
        <v>640</v>
      </c>
      <c r="B12" s="10"/>
      <c r="C12" s="9"/>
    </row>
    <row r="13" ht="33" customHeight="1" spans="1:3">
      <c r="A13" s="7" t="s">
        <v>641</v>
      </c>
      <c r="B13" s="10"/>
      <c r="C13" s="9"/>
    </row>
    <row r="14" s="1" customFormat="1" ht="33" customHeight="1" spans="1:3">
      <c r="A14" s="13" t="s">
        <v>642</v>
      </c>
      <c r="B14" s="14">
        <f>SUM(B4:B13)</f>
        <v>27931.36</v>
      </c>
      <c r="C14" s="15"/>
    </row>
    <row r="15" ht="33" hidden="1" customHeight="1" spans="1:245">
      <c r="A15" s="7" t="s">
        <v>643</v>
      </c>
      <c r="B15" s="1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</row>
    <row r="16" ht="33" hidden="1" customHeight="1" spans="1:245">
      <c r="A16" s="13" t="s">
        <v>644</v>
      </c>
      <c r="B16" s="19">
        <f>B14+B15</f>
        <v>27931.36</v>
      </c>
      <c r="C16" s="20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</row>
  </sheetData>
  <mergeCells count="1">
    <mergeCell ref="A1:C1"/>
  </mergeCells>
  <printOptions horizontalCentered="1"/>
  <pageMargins left="0.75" right="0.75" top="0.979166666666667" bottom="0.979166666666667" header="0.509027777777778" footer="0.5090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表一</vt:lpstr>
      <vt:lpstr>表二</vt:lpstr>
      <vt:lpstr>表三</vt:lpstr>
      <vt:lpstr>表四</vt:lpstr>
      <vt:lpstr>表五</vt:lpstr>
      <vt:lpstr>表六 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czt</dc:creator>
  <cp:lastModifiedBy>国库预算</cp:lastModifiedBy>
  <dcterms:created xsi:type="dcterms:W3CDTF">2019-10-15T16:58:00Z</dcterms:created>
  <dcterms:modified xsi:type="dcterms:W3CDTF">2019-10-25T00:44:58Z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