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1"/>
  </bookViews>
  <sheets>
    <sheet name="汇总报" sheetId="2" r:id="rId1"/>
    <sheet name="明细表" sheetId="1" r:id="rId2"/>
  </sheets>
  <externalReferences>
    <externalReference r:id="rId3"/>
  </externalReferences>
  <definedNames>
    <definedName name="_xlnm.Print_Titles" localSheetId="1">明细表!$3:$5</definedName>
  </definedNames>
  <calcPr calcId="144525"/>
</workbook>
</file>

<file path=xl/sharedStrings.xml><?xml version="1.0" encoding="utf-8"?>
<sst xmlns="http://schemas.openxmlformats.org/spreadsheetml/2006/main" count="3475" uniqueCount="1185">
  <si>
    <t>表1</t>
  </si>
  <si>
    <t>汉阴县2023年巩固拓展脱贫攻坚成果和乡村振兴项目库汇总表</t>
  </si>
  <si>
    <t>填报单位（盖章）：</t>
  </si>
  <si>
    <t>序号</t>
  </si>
  <si>
    <t>项目类型</t>
  </si>
  <si>
    <t>项目个数</t>
  </si>
  <si>
    <t>项目预算总投资</t>
  </si>
  <si>
    <t>合计</t>
  </si>
  <si>
    <t>1.财政衔接补助资金</t>
  </si>
  <si>
    <t>2.其他财政资金</t>
  </si>
  <si>
    <t>3.地方债务资金</t>
  </si>
  <si>
    <t>4.易地扶贫搬迁资金</t>
  </si>
  <si>
    <t>5.定点帮扶资金</t>
  </si>
  <si>
    <t>6.东西部协作资金</t>
  </si>
  <si>
    <t>7.社会捐赠资金</t>
  </si>
  <si>
    <t>8.银行贷款资金</t>
  </si>
  <si>
    <t>9.群众自筹</t>
  </si>
  <si>
    <t>总计</t>
  </si>
  <si>
    <t>一、产业帮扶</t>
  </si>
  <si>
    <t>1.种植养殖加工服务</t>
  </si>
  <si>
    <t>2.休闲农业与乡村旅游</t>
  </si>
  <si>
    <t>3.光伏项目</t>
  </si>
  <si>
    <t>4.生态帮扶项目</t>
  </si>
  <si>
    <t>5.其他</t>
  </si>
  <si>
    <t>二、就业帮扶</t>
  </si>
  <si>
    <t>1.外出务工交通补助</t>
  </si>
  <si>
    <t>2.就业创业补助</t>
  </si>
  <si>
    <t>3.就业创业培训</t>
  </si>
  <si>
    <t>4.技能培训</t>
  </si>
  <si>
    <t>5.脱贫村创业致富带头人</t>
  </si>
  <si>
    <t>6.帮扶车间</t>
  </si>
  <si>
    <t>三、公益岗位</t>
  </si>
  <si>
    <t>公益岗位</t>
  </si>
  <si>
    <t>四、教育帮扶</t>
  </si>
  <si>
    <t>1.享受“雨露计划”职业教育补助</t>
  </si>
  <si>
    <t>2.脱贫村创业致富带头人创业培训</t>
  </si>
  <si>
    <t>3.其他教育帮扶</t>
  </si>
  <si>
    <t>五、健康帮扶</t>
  </si>
  <si>
    <t>1.参加城乡居民基本医疗保险</t>
  </si>
  <si>
    <t>2.参加大病保险</t>
  </si>
  <si>
    <t>3.接受医疗救助</t>
  </si>
  <si>
    <t>4.参加其他补充医疗保险</t>
  </si>
  <si>
    <t>5.参加意外保险</t>
  </si>
  <si>
    <t>6.接受大病（地方病）救治</t>
  </si>
  <si>
    <t>六、危房改造</t>
  </si>
  <si>
    <t>农村危房改造</t>
  </si>
  <si>
    <t>七、金融帮扶</t>
  </si>
  <si>
    <t>1.脱贫人口小额信贷贴息</t>
  </si>
  <si>
    <t>2.龙头企业合作社等经营主体贷款贴息</t>
  </si>
  <si>
    <t>3.产业保险</t>
  </si>
  <si>
    <t>4.脱贫人口小额信贷风险补偿金</t>
  </si>
  <si>
    <t>八、生活条件改善</t>
  </si>
  <si>
    <t>1.入户路改造</t>
  </si>
  <si>
    <t>2.解决安全饮水</t>
  </si>
  <si>
    <t>3.厨房厕所圈舍等改造</t>
  </si>
  <si>
    <t>九、综合保障性帮扶</t>
  </si>
  <si>
    <t>1.享受农村居民最低生活保障</t>
  </si>
  <si>
    <t>2.享受特困人员救助供养</t>
  </si>
  <si>
    <t>3.参加城乡居民基本养老保险</t>
  </si>
  <si>
    <t>4.接受留守关爱服务</t>
  </si>
  <si>
    <t>5.接受临时救助</t>
  </si>
  <si>
    <t>十、村基础设施</t>
  </si>
  <si>
    <t>1.通村、组路道路硬化及护栏</t>
  </si>
  <si>
    <t>2.通生产用电</t>
  </si>
  <si>
    <t>3.通生活用电</t>
  </si>
  <si>
    <t>4.光纤宽带接入</t>
  </si>
  <si>
    <t>5.产业路</t>
  </si>
  <si>
    <t>6.小型农田水利设施</t>
  </si>
  <si>
    <t>7.其他</t>
  </si>
  <si>
    <t>十一、村公共服务</t>
  </si>
  <si>
    <t>1.规划保留的村小学改造</t>
  </si>
  <si>
    <t>2.标准化卫生室</t>
  </si>
  <si>
    <t>3.幼儿园建设</t>
  </si>
  <si>
    <t>4.村级文化活动广场</t>
  </si>
  <si>
    <t>十二、项目管理费</t>
  </si>
  <si>
    <t>表2</t>
  </si>
  <si>
    <t xml:space="preserve">汉阴县2023年巩固拓展脱贫攻坚成果和乡村振兴项目库明细表 </t>
  </si>
  <si>
    <t>项目名称
（自定义名称）</t>
  </si>
  <si>
    <t>项目摘要
（建设内容及规模）</t>
  </si>
  <si>
    <t>项目实施地点</t>
  </si>
  <si>
    <t>规划年度</t>
  </si>
  <si>
    <t>主管
单位</t>
  </si>
  <si>
    <t>项目
负责
人</t>
  </si>
  <si>
    <t>联系电话</t>
  </si>
  <si>
    <t>调整后项目预算总投资（万元）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</si>
  <si>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</si>
  <si>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</si>
  <si>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</si>
  <si>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</si>
  <si>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</si>
  <si>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</si>
  <si>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</si>
  <si>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</si>
  <si>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联农带农机制</t>
  </si>
  <si>
    <t>绩效目标</t>
  </si>
  <si>
    <t>备注</t>
  </si>
  <si>
    <t>镇</t>
  </si>
  <si>
    <t>村</t>
  </si>
  <si>
    <t>其中：财政衔接补助资金</t>
  </si>
  <si>
    <t>其中：除财政衔接补助资金外的资金</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</si>
  <si>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</si>
  <si>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</si>
  <si>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</si>
  <si>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</si>
  <si>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</si>
  <si>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</si>
  <si>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</si>
  <si>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</si>
  <si>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</si>
  <si>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</si>
  <si>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</si>
  <si>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</si>
  <si>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</si>
  <si>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户数
(户)</t>
  </si>
  <si>
    <t>人数
（人）</t>
  </si>
  <si>
    <t>总 计</t>
  </si>
  <si>
    <t>蚕桑产业延链发展项目</t>
  </si>
  <si>
    <t>对王家河、五坪村现有蚕室进行提等改造升级，发展饲料工厂化养蚕，需购置蚕箔、配套蒸箱、控温设备、加湿设备，自动烘茧机设备，改造可移动省力蚕台等设施。在五坪村新建20亩果桑农旅产业园。</t>
  </si>
  <si>
    <t>涧池镇</t>
  </si>
  <si>
    <t>王家河村、五坪村</t>
  </si>
  <si>
    <t>2023年</t>
  </si>
  <si>
    <t>涧池镇人民政府</t>
  </si>
  <si>
    <t>文飞</t>
  </si>
  <si>
    <t>15609159988</t>
  </si>
  <si>
    <t>巩固提升项目</t>
  </si>
  <si>
    <t>是</t>
  </si>
  <si>
    <t>否</t>
  </si>
  <si>
    <t>务工收入、产业发展收入</t>
  </si>
  <si>
    <t>增加村集体经济收入，带动100户200人增加收入</t>
  </si>
  <si>
    <t>洞河村连种蔬菜大棚园区项目（二期）</t>
  </si>
  <si>
    <t>新建连种蔬菜大棚、棉被蔬菜大棚基地150亩，建设智慧园区，配套完善灌溉设施、园区内部道路</t>
  </si>
  <si>
    <t>洞河村</t>
  </si>
  <si>
    <t>务工收入、产业发展收入、壮大集体经济</t>
  </si>
  <si>
    <t>增加村集体经济收入，带动160人增加收入</t>
  </si>
  <si>
    <t>集镇社区2023年猕猴桃水肥一体智能滴溉系统</t>
  </si>
  <si>
    <t>63亩猕猴桃园水肥一体化滴灌系统</t>
  </si>
  <si>
    <t xml:space="preserve">平梁 </t>
  </si>
  <si>
    <t>集镇社区</t>
  </si>
  <si>
    <t>平梁镇</t>
  </si>
  <si>
    <t>欧波</t>
  </si>
  <si>
    <t>主体带动，产业增收，务工增收。</t>
  </si>
  <si>
    <t>村集体增加收入20万元、户均1000以上</t>
  </si>
  <si>
    <t>新河村2023年猕猴桃项目水肥一体智能滴溉系统</t>
  </si>
  <si>
    <t>70亩猕猴桃园水肥一体化滴灌系统</t>
  </si>
  <si>
    <t xml:space="preserve">新河 </t>
  </si>
  <si>
    <t>安合村2023年猕猴桃项目水肥一体智能滴溉系统</t>
  </si>
  <si>
    <t xml:space="preserve">安合 </t>
  </si>
  <si>
    <t>群众直接参与，增加收入</t>
  </si>
  <si>
    <t>漩涡镇双河村壮大集体经济茶叶加工厂项目</t>
  </si>
  <si>
    <t>新建茶产业生产、加工流通及产业配套基础设施项目</t>
  </si>
  <si>
    <t>漩涡镇</t>
  </si>
  <si>
    <t>双河村</t>
  </si>
  <si>
    <t>漩涡镇人民政府</t>
  </si>
  <si>
    <t>沈俭</t>
  </si>
  <si>
    <t>合作社经营，通过收购农户农产品带动农户增收，资产归村集体所有。</t>
  </si>
  <si>
    <t>解决农户劳动力就近务工，户均年增收500元。形成资产归村集体所有。</t>
  </si>
  <si>
    <t>漩涡镇大涨河村壮大集体经济茶叶加工厂项目</t>
  </si>
  <si>
    <t>大涨河村</t>
  </si>
  <si>
    <t>漩涡镇东河村壮大集体经济茶叶加工厂项目</t>
  </si>
  <si>
    <t>东河村</t>
  </si>
  <si>
    <t>漩涡镇田凤村壮大集体经济农副产品加工、展销项目</t>
  </si>
  <si>
    <t>新建标准化农副产品加工展销厂房一座，产品展销中心一处</t>
  </si>
  <si>
    <t>田凤村</t>
  </si>
  <si>
    <t>解决农户劳动力就近务工，户均年增收500元</t>
  </si>
  <si>
    <t>漩涡镇朝阳村茶厂产业园提升、生态环境改善项目</t>
  </si>
  <si>
    <t>朝阳村茶厂茶园提升改造、茶厂周边产业园开发和生态环境改善</t>
  </si>
  <si>
    <t>朝阳村</t>
  </si>
  <si>
    <t>合作社经营，通过收购农户农产品带动农户增收</t>
  </si>
  <si>
    <t>漩涡镇朝阳村茶厂配套基础设施项目</t>
  </si>
  <si>
    <t>茶厂配套设施建设，新建标准化冻库一座等基础设施配套。</t>
  </si>
  <si>
    <t>漩涡镇金星村壮大村集体产业发展项目</t>
  </si>
  <si>
    <t>金星村标准化茶园进行补苗、移栽、管护等</t>
  </si>
  <si>
    <t>金星村</t>
  </si>
  <si>
    <t>合作社经营，壮大村集体经济，以盈利分红带动农户增收，资产归村集体所有。</t>
  </si>
  <si>
    <t>城关镇五一村牡丹产业园提等升级项目</t>
  </si>
  <si>
    <t>补栽种植牡丹苗、丰富牡丹品种，新建配套设施3处</t>
  </si>
  <si>
    <t>城关镇</t>
  </si>
  <si>
    <t>五一村</t>
  </si>
  <si>
    <t>温汝康</t>
  </si>
  <si>
    <t>1、入股分红；2、劳务用工；3、壮大村集体经济</t>
  </si>
  <si>
    <t>1、补栽种植牡丹苗，丰富牡丹品种，提升产业园等级；2、新建乡村旅游配套设施3处，扩展集体经济增收渠道；3、带动周边农户发展，打造乡村振兴示范点</t>
  </si>
  <si>
    <t>前进村猕猴桃产业园发展项目</t>
  </si>
  <si>
    <t>新建80亩猕猴桃</t>
  </si>
  <si>
    <t>前进村</t>
  </si>
  <si>
    <t>2023-2024</t>
  </si>
  <si>
    <t>吴登平</t>
  </si>
  <si>
    <t>土地流转，劳务用工</t>
  </si>
  <si>
    <t>主体带动脱贫户发展产业稳定增收，通过入社务工，土地流转，资产收益分红，预计带动50个群众增收。</t>
  </si>
  <si>
    <t>双河口镇梨树河村和火棺子树村发展壮大村集体经济项目</t>
  </si>
  <si>
    <t>梨树河村养殖肉牛70头，火棺子树村种植水果柿子100亩</t>
  </si>
  <si>
    <t>双河口镇</t>
  </si>
  <si>
    <t>梨树河村 火棺子树村</t>
  </si>
  <si>
    <t>双河口镇人民政府</t>
  </si>
  <si>
    <t>陈礼朋</t>
  </si>
  <si>
    <t>土地流转，合作社务工，收益分红</t>
  </si>
  <si>
    <t>可带动30人务工，可提高脱贫农户每户增收500元</t>
  </si>
  <si>
    <t>汉阴县菌粮菜共生套种示范基地建设二期项目</t>
  </si>
  <si>
    <t>新建大棚50个，配套建设园区水电路等基础实施</t>
  </si>
  <si>
    <t>龙垭村</t>
  </si>
  <si>
    <t>陈礼鹏</t>
  </si>
  <si>
    <t>租赁、参与经营</t>
  </si>
  <si>
    <t>带动产业发展，促进群众户均增收200元。</t>
  </si>
  <si>
    <t>双河口镇猕猴桃和金银花产业园灌溉项目</t>
  </si>
  <si>
    <t>龙垭120亩大樱桃园，龙垭60亩猕猴桃产业园，石家沟村120亩金银花产业园，凤柳村200亩金银花园灌溉</t>
  </si>
  <si>
    <t>龙垭、石家沟、凤柳</t>
  </si>
  <si>
    <t>双河口人民政府</t>
  </si>
  <si>
    <t>李小明</t>
  </si>
  <si>
    <t>带动脱贫户稳定增收，增加村集体收益</t>
  </si>
  <si>
    <t>一是通过工程建设带动务工直接带动30余人群众直接受益。二是增加产业园产量产品效能，壮大村集体经济合作社收益，同时合作社通过销售收入和收益分红等方式带农益农，使人均增收达500元以上；三是三个村村集体收益将达5000元以上</t>
  </si>
  <si>
    <t>蒲溪镇响洞河村标准化蚕室建设项目</t>
  </si>
  <si>
    <t>响洞河村一组新建一处300平米左右蚕室及配套设施</t>
  </si>
  <si>
    <t>蒲溪镇</t>
  </si>
  <si>
    <t>响洞河村</t>
  </si>
  <si>
    <t>蒲溪镇人民政府</t>
  </si>
  <si>
    <t>彭明金</t>
  </si>
  <si>
    <t>15291525688</t>
  </si>
  <si>
    <t>新建养蚕室，让响洞河村合作栽种的1000亩桑园，能就近养蚕，节省养蚕成本，利用周边群众参与养蚕，增加养蚕规模</t>
  </si>
  <si>
    <t>养殖达到规模后预计每年可增加全村户收入提高500元/户</t>
  </si>
  <si>
    <t>蒲溪镇天星村标准化蚕室建设项目</t>
  </si>
  <si>
    <t>天星村六组新建面积300平方米的蚕室及配套设施</t>
  </si>
  <si>
    <t>天星村</t>
  </si>
  <si>
    <t>方世康</t>
  </si>
  <si>
    <t>13891551127</t>
  </si>
  <si>
    <t>集体经济带动已脱贫户增收</t>
  </si>
  <si>
    <t>建设期可提高脱贫农民收入100元/人/年，建成后可提高脱贫农民收入300元以上/人/年</t>
  </si>
  <si>
    <t>蒲溪镇盘龙村标准化蚕室建设项目</t>
  </si>
  <si>
    <t>在盘龙村七组、十七组分别新建各300平方米的蚕室两个</t>
  </si>
  <si>
    <t>盘龙村</t>
  </si>
  <si>
    <t>颜显琴</t>
  </si>
  <si>
    <t>集体经济带动已脱贫户务工、增收</t>
  </si>
  <si>
    <t>建设期可提高农户务工收入300元/人/年，建成后可增加群众收入，确保群众收入持续稳定。</t>
  </si>
  <si>
    <t>蒲溪镇盘龙村桃园改造提升项目</t>
  </si>
  <si>
    <t>改造提升桃园200亩，对现有品质较差的桃品种进行嫁接改造轮换；新建40亩水肥一体管道及机械。</t>
  </si>
  <si>
    <t>集体经济带动农户增收</t>
  </si>
  <si>
    <t>桃树嫁接改良可提高农户务工收入200元/人/年，桃树嫁接改良后可提高农户收入300元以上/人/年</t>
  </si>
  <si>
    <t>蒲溪镇溪畔社区猕猴桃产业园配套设施建设项目</t>
  </si>
  <si>
    <t>猕猴桃产业园蓄水塘，新建长750米、160MM管道引水工程（含管道安装、土建工程、三相电力安装、取水口修建、远程高压扬程水泵等配套设备）；猕猴桃四号园堰塘维修、扩宽扩深、砌石坎加固（扩宽后面积约6亩，蓄水5000立方）</t>
  </si>
  <si>
    <t>溪畔社区</t>
  </si>
  <si>
    <t xml:space="preserve">沈小山 </t>
  </si>
  <si>
    <t>13379456086</t>
  </si>
  <si>
    <t>解决猕猴桃园灌溉问题</t>
  </si>
  <si>
    <t>主体带动搬迁群众发展产业稳定增收，提高猕猴桃的经济价值，可使户均增收500元</t>
  </si>
  <si>
    <t>铁佛寺镇安坪村香椿产业分拣厂房建设项目</t>
  </si>
  <si>
    <t>建设香椿初级加工、分拣厂房；建设烘干室120㎡、购置烘干设备一套。</t>
  </si>
  <si>
    <t>铁佛寺镇</t>
  </si>
  <si>
    <t>安坪村</t>
  </si>
  <si>
    <t>铁佛寺镇人民政府</t>
  </si>
  <si>
    <t>马文佩</t>
  </si>
  <si>
    <t>劳务带动增收，产业增收分红</t>
  </si>
  <si>
    <t>带动116户脱贫群众增收</t>
  </si>
  <si>
    <t>汉阴县油茶种植改造项目</t>
  </si>
  <si>
    <t>油茶经济林抚育、补植、改造、施肥等3000亩</t>
  </si>
  <si>
    <t>漩涡、汉阳、平梁、、双河口、蒲溪等镇</t>
  </si>
  <si>
    <t>上七、鳌头、龙泉、双河、茨沟、联合、大涨河、金红、大坝、沙河、幸和、东升等村</t>
  </si>
  <si>
    <t>2023-2024年</t>
  </si>
  <si>
    <t>汉阴县林业局</t>
  </si>
  <si>
    <t>李超</t>
  </si>
  <si>
    <t>劳务用工、产业收益。</t>
  </si>
  <si>
    <t>项目区促农增收60万元以上</t>
  </si>
  <si>
    <t>汉阴县特色经济林标准化示范园建设项目</t>
  </si>
  <si>
    <t>特色经济林示范园建设10处，建设面积2000亩</t>
  </si>
  <si>
    <t>全县10个乡镇</t>
  </si>
  <si>
    <t>10个基地村</t>
  </si>
  <si>
    <t>项目区促农增收10万元以上</t>
  </si>
  <si>
    <t>汉阴县林业产业提质增效项目</t>
  </si>
  <si>
    <t>经济林产业抚育、补植、改造、施肥等1800亩</t>
  </si>
  <si>
    <t>城关、涧池、平梁、观音河、漩涡</t>
  </si>
  <si>
    <t>5个基地村</t>
  </si>
  <si>
    <t>项目区促农增收5万元以上</t>
  </si>
  <si>
    <t>汉阴县苗木花卉产业提质增效项目</t>
  </si>
  <si>
    <t>苗木花卉园区补植改造、施肥、病虫害防治等1000亩</t>
  </si>
  <si>
    <t>平梁镇、城关镇、涧池镇</t>
  </si>
  <si>
    <t>平梁镇新河村、棉丰村、长坝村，城关镇五一村，涧池镇五星村</t>
  </si>
  <si>
    <t>项目区促农增收35万元以上</t>
  </si>
  <si>
    <t>汉阴县果蔬加工仓储物流交易中心项目</t>
  </si>
  <si>
    <t>项目总占地90.85亩，主要建设5782平方米保鲜库1座、仓储交易管理中心504平方米、分选车间4860平方米（购置分选设备1套）、仓储交易管理中心504㎡及项目区道路、绿化、消防、水电气等基础设施。</t>
  </si>
  <si>
    <t>蒲溪镇小街村（富硒农产品加工园区）</t>
  </si>
  <si>
    <t>2022-2023</t>
  </si>
  <si>
    <t>汉阴县现代农业园区服务中心</t>
  </si>
  <si>
    <t>王亮</t>
  </si>
  <si>
    <t>18691518760</t>
  </si>
  <si>
    <t>由现代农业园区服务中心牵头，乡村开发公司具体实施，整合12个村集体的资金和项目，采取股份制投资建立一个大型的果蔬仓储物流交易中心，通过引进第三方运营主体市场化运营，为全县的果蔬提供仓储服务，按投资比例给村集体分红。</t>
  </si>
  <si>
    <t>预计年存储交易果蔬2万吨，产值达到8815万无，纯利润1745万元，税收567万元，解决就业人口50人。</t>
  </si>
  <si>
    <t>汉阴县稳粮扩豆增油项目</t>
  </si>
  <si>
    <t>种植大豆3万亩，油菜14.5万亩。</t>
  </si>
  <si>
    <t>10个镇</t>
  </si>
  <si>
    <t>汉阴县农业农村局</t>
  </si>
  <si>
    <t>蒋孝军</t>
  </si>
  <si>
    <t>务工增收，产业增收</t>
  </si>
  <si>
    <t>确保粮食安全稳定有升。</t>
  </si>
  <si>
    <t>糯（甜）玉米深加工项目</t>
  </si>
  <si>
    <t>更新购置设施设备生产线一条</t>
  </si>
  <si>
    <t>小街村</t>
  </si>
  <si>
    <t>农业农村局</t>
  </si>
  <si>
    <t>付涛</t>
  </si>
  <si>
    <t>2023年观音河镇庭院经济集中示范点项目</t>
  </si>
  <si>
    <t>1.在合心村原八庙乡政府栽植猕猴桃打造庭院经济集中示范点1个；2.在进步村村部周围栽植猕猴桃打造庭院经济集中示范点1个。</t>
  </si>
  <si>
    <t>观音河镇</t>
  </si>
  <si>
    <t>进步村</t>
  </si>
  <si>
    <t>观音河镇人民政府</t>
  </si>
  <si>
    <t>俞明喆</t>
  </si>
  <si>
    <t>劳务用工，产业增收</t>
  </si>
  <si>
    <t>1.完成猕猴桃特色示范点打造2处；2.受益人口满意度达到95%以上。</t>
  </si>
  <si>
    <t>2023年观音河镇庭院经济项目</t>
  </si>
  <si>
    <t>对汉药路沿线50户农户庭院及空地栽植猕猴桃，发展庭院经济。</t>
  </si>
  <si>
    <t>水田村</t>
  </si>
  <si>
    <t>1.完成汉药路沿线50户农户庭院经济打造；2.受益人口满意度达到95%以上。</t>
  </si>
  <si>
    <t>五星玫瑰村农旅产业项目（二期）</t>
  </si>
  <si>
    <t>在平涧一级路沿线左右可视面种植食用玫瑰。在平涧路五星村1组、君科玫瑰园东侧各新建1个占地15亩的五星食用玫瑰园，购置玫瑰种苗。完善君科玫瑰园区配套设施。发展庭院经济，在沿线群众房前屋后，以及沟边、路边、河边、坎边栽植高杆月季和相关草本花卉。打造节点式人居环境整治示范点。</t>
  </si>
  <si>
    <t>五星村</t>
  </si>
  <si>
    <t>务工，土地流转、股份分红、产业发展收入</t>
  </si>
  <si>
    <t>增加集体收入和带动1900余人增加收入，打造平涧路生态经济、农旅经济带。</t>
  </si>
  <si>
    <t>新华村壮大村集体经济生态养殖产业基地提升项目</t>
  </si>
  <si>
    <t>对永丰水产养殖基地实行道路改造、规范标识标牌，完善配套设施等。</t>
  </si>
  <si>
    <t>新华村</t>
  </si>
  <si>
    <t>增加集体收入，带动20户75人增加收入，解决水产养殖基地产业单一问题</t>
  </si>
  <si>
    <t>军坝村乡村振兴示范村智慧渔旅产业园提升项目</t>
  </si>
  <si>
    <t>新建绿化2100米及配套路口花池100米；新建智慧渔业相关配套设施；完善产业园区标识体系等。</t>
  </si>
  <si>
    <t>军坝村</t>
  </si>
  <si>
    <t>增加集体收入，带动20户65人增加收入。打造洞河流域乡村振兴示范区。</t>
  </si>
  <si>
    <t>马鞍桥生态民宿村配套建设</t>
  </si>
  <si>
    <t>对通组路提等改造和生态修复，实施绿化、完善路灯、错车道等安全防护设施</t>
  </si>
  <si>
    <t>马鞍桥村</t>
  </si>
  <si>
    <t>发展乡贤经济和落实招商引资政策，打造月亮湾生态民宿村，解决25户37人农民增收。</t>
  </si>
  <si>
    <t>平涧路沿线乡村旅游示范带建设项目</t>
  </si>
  <si>
    <t>利用枞岭村、南郡、紫云村、中营村房前屋后，沟边、坎边、河边、路边碎片化土地发展庭院经济、栽植果树、食用玫瑰、观赏月季等品种，完善配套相关设施等。</t>
  </si>
  <si>
    <t>枞岭村、南郡、紫云村、中营村</t>
  </si>
  <si>
    <t>务工收入</t>
  </si>
  <si>
    <t>增加集体收入，解决32户98人增收。打造平涧路生态经济、农旅经济带。</t>
  </si>
  <si>
    <t>洞河流域农旅产业园项目</t>
  </si>
  <si>
    <t>新建20亩农事体验园，搭建自助烹饪体验平台、完善园区休闲娱乐设施，打造集“休闲娱乐+餐饮+农事体验”农旅融综合体。</t>
  </si>
  <si>
    <t>军坝村、栋梁村、洞河村</t>
  </si>
  <si>
    <t>增加集体收入，解决15户43人增收。打造集“休闲娱乐+餐饮+农事体验”农旅融综合体。</t>
  </si>
  <si>
    <t>太行村2023年文旅产业综合体建设</t>
  </si>
  <si>
    <t>1.文旅产业园配套设施建设；2.闲置房屋的改造、电商服务中心及相关配套设施建设；3.公共卫生配套设施建设。</t>
  </si>
  <si>
    <t xml:space="preserve">太行 </t>
  </si>
  <si>
    <t>易昌武</t>
  </si>
  <si>
    <t>村集体增加收入20万元、户均1800以上</t>
  </si>
  <si>
    <t>清河村2023年庭院经济建设</t>
  </si>
  <si>
    <t>1-9组实施庭院经济建设项目共栽植1万株。</t>
  </si>
  <si>
    <t xml:space="preserve">清河 </t>
  </si>
  <si>
    <t>户均增收500元以上</t>
  </si>
  <si>
    <t>界牌村2023年庭院经济建设</t>
  </si>
  <si>
    <t>实施庭院经济建设项目，二三组栽植香脆李100户，在沟边、路边栽植脆李10000株以上。</t>
  </si>
  <si>
    <t xml:space="preserve">界牌 </t>
  </si>
  <si>
    <t>打造农旅融合，户均增收500元以上</t>
  </si>
  <si>
    <t>铁佛寺镇集中村农旅融合及配套基础设施建设项目</t>
  </si>
  <si>
    <t>按照打造农旅示范规划，对集中村九组水产养殖项目进行二期建设，扩建20亩；并配套延伸游步道2000余米、安装路灯30盏，及其他基础配套设施等。</t>
  </si>
  <si>
    <t>集中村</t>
  </si>
  <si>
    <t>成小峰</t>
  </si>
  <si>
    <t>54</t>
  </si>
  <si>
    <t>156</t>
  </si>
  <si>
    <t>266</t>
  </si>
  <si>
    <t>打造农旅融合观光旅游休闲景点，劳务带动增收，增加集体经济收益。</t>
  </si>
  <si>
    <t>配套建设基础设施，扩大产业园发展规模，户均增收300元。</t>
  </si>
  <si>
    <t>漩涡镇茨沟村壮大集体经济文旅融合产业发展项目</t>
  </si>
  <si>
    <t>新建茨沟村稻田帐篷6个、改造鱼塘一处，改造农产品展销中心及其他相关配套设施。</t>
  </si>
  <si>
    <t>茨沟村</t>
  </si>
  <si>
    <t>通过产业发展，壮大村集体经济带动农户增加收入，资产归村集体所有。</t>
  </si>
  <si>
    <t>通过集体经济发展，带动周围百姓通过务工增加收入，预计带动30人，人均增收500元。形成资产归村集体所有。</t>
  </si>
  <si>
    <t>漩涡镇东河村、茨沟村壮大集体经济文旅融合产业发展项目</t>
  </si>
  <si>
    <t>通过招商引资和资金入股分红形式，发展热气球、滑翔伞等文旅融合产业项目，增加村集体经济收入。</t>
  </si>
  <si>
    <t>东河村
茨沟村</t>
  </si>
  <si>
    <t>通过旅游发展带动周围百姓通过务工增加收入，预计带动50人，人均增收500元。形成资产归村集体所有。</t>
  </si>
  <si>
    <t>汉阴县漩涡镇堰坪村壮大集体经济民宿改造提升建设项目</t>
  </si>
  <si>
    <t>发展农旅融合产业，壮大村集体经济，实施漩涡镇堰坪村民宿区改造提升。包括（6#7#）主体改造及庭院改造；2#民宿院子连接道路路一条，3、4#民宿院子挡土墙（C20混凝土），5#民宿院子入户路及桥梁一座。</t>
  </si>
  <si>
    <t>堰坪村</t>
  </si>
  <si>
    <t>漩涡镇人民政府
县旅游开发公司</t>
  </si>
  <si>
    <t>通过产业发展带动农户增加收入，务工增收,资产归村集体所有。</t>
  </si>
  <si>
    <t>壮大村集体经济，预计带动150人，人均增收1000元以上。形成资产归村集体所有。</t>
  </si>
  <si>
    <t>汉阴县漩涡镇茨沟村壮大集体经济民宿区配套服务设施建设项目</t>
  </si>
  <si>
    <t>发展农旅融合产业，壮大村集体经济，实施漩涡镇民宿区配套服务设施建设项目。包括（2#3#4#6#7#）家具采购；6#7#运营设施设备+经营布场采购;2#3#4#6#7#民宿区修建蓄水池、监控设施、导览设施等配套设施。</t>
  </si>
  <si>
    <t xml:space="preserve">茨沟村
</t>
  </si>
  <si>
    <t>壮大村集体经济，预计带动200人，人均增收1000元以上,资产归村集体所有。</t>
  </si>
  <si>
    <t>城关镇五一村牡丹产业园基础设施配套项目</t>
  </si>
  <si>
    <t>新建生态配套基础设施6000平方米</t>
  </si>
  <si>
    <t>1、入股分红；2、提供就业岗位；3、壮大村集体经济</t>
  </si>
  <si>
    <t>1、助农户增收、壮大集体收入；2、提升牡丹产业园休闲观光品质</t>
  </si>
  <si>
    <t>城关镇三坪村葡萄种植采摘观光项目</t>
  </si>
  <si>
    <t>1、发展庭院经济50户，发展葡萄种植20亩；2、葡萄产业园配套基础设施建设。</t>
  </si>
  <si>
    <t>三坪村</t>
  </si>
  <si>
    <t>1、入股分红；2；劳务用工；3、土地流转</t>
  </si>
  <si>
    <t>1、发展庭院经济50户，发展葡萄种植20亩，完成葡萄产业园配套基础设施建设；2、带动300户农户增收；3、受益脱贫户满意度达到95%以上。</t>
  </si>
  <si>
    <t>城关镇月河村李家沟樱桃乡村旅游项目</t>
  </si>
  <si>
    <t>新建樱桃示范户，打造农旅融合庭院经济示范户100户以上。</t>
  </si>
  <si>
    <t>月河村</t>
  </si>
  <si>
    <t>1、壮大集体经济规模，增加集体经济收入；2、打造农旅融合庭院经济示范户100户以上，带动户均增收500元以上；3、受益脱贫户满意度达到95%以上</t>
  </si>
  <si>
    <t>城关镇赵家河庭院经济项目</t>
  </si>
  <si>
    <t>实施李子树大树移栽，打造高品质示范园50亩。</t>
  </si>
  <si>
    <t>赵家河村</t>
  </si>
  <si>
    <t>壮大村集体经济，增加集体经济收入；打造高品质示范园50亩，带动农户务工增收。</t>
  </si>
  <si>
    <t>城关镇中堰村笃敬产业园农旅融合建设项目</t>
  </si>
  <si>
    <t>1.新建步道480米（含基础建设）、走廊（铺设生态砖）480米、防腐木钓位50个、库坝（铺设水泥预制砌块650㎡）2.建设农产品线上销售直播带货平台</t>
  </si>
  <si>
    <t>中堰村</t>
  </si>
  <si>
    <t>1、新建步道、走廊、钓位、库坝等产业园基础设施，进一步完善产业园建设；2、新建农产品线上销售直播带货平台，打造农业产品品牌，增加农户收入，改善农户生产生活条件；3、受益脱贫户满意度达到95%以上。</t>
  </si>
  <si>
    <t>前进村壮大集体经济农旅融合项目</t>
  </si>
  <si>
    <r>
      <rPr>
        <sz val="12"/>
        <rFont val="仿宋"/>
        <charset val="134"/>
      </rPr>
      <t>仿古木钓位50个，公厕2个，塘坝档坎修复200m</t>
    </r>
    <r>
      <rPr>
        <sz val="12"/>
        <rFont val="宋体"/>
        <charset val="134"/>
      </rPr>
      <t>³</t>
    </r>
    <r>
      <rPr>
        <sz val="12"/>
        <rFont val="仿宋"/>
        <charset val="134"/>
      </rPr>
      <t>，库坝道路硬化200米，绿化提升等其他配套设施</t>
    </r>
  </si>
  <si>
    <t>带动劳务用工增收</t>
  </si>
  <si>
    <t>主体带动发展产业，提升休闲农业和乡村旅游。</t>
  </si>
  <si>
    <t>双河口镇三柳村壮大村集体经济谢家院子三产融合开发运营项目</t>
  </si>
  <si>
    <t>对谢家院子进行整体开发，收储闲置农房，建立1000平米民宿，建成研学、农产品销售、农作物识别等基地，发展壮大村集体经济</t>
  </si>
  <si>
    <t>双河
口镇</t>
  </si>
  <si>
    <t>三柳村</t>
  </si>
  <si>
    <t>带动群众务工增收、农产品销售。资产归村集体。</t>
  </si>
  <si>
    <t>一是通过村集体组织与国有公司合作发开固定分红模式，由国有公司整体开发建设和管理运营，定期与村集体组织进行分红，壮大村集体经济。二是通过项目务工给解决当地10人就业问题</t>
  </si>
  <si>
    <t>汉阴县双乳镇江河村生猪养殖供水工程</t>
  </si>
  <si>
    <t>新建拦河坝1座，集水井1座，管网2.3公里，浮筒取水设施1套，泵房2座。</t>
  </si>
  <si>
    <t>双乳镇</t>
  </si>
  <si>
    <t>江河村</t>
  </si>
  <si>
    <t>双乳镇人民政府</t>
  </si>
  <si>
    <t>钟琦</t>
  </si>
  <si>
    <t>13891583696</t>
  </si>
  <si>
    <t>主体带动，务工增收。</t>
  </si>
  <si>
    <t>通过项目实施，进一步完善产业配套，促进当地生猪养殖产业发展，带动周边群众就近就业，预计带动210人年均增收500元以上。</t>
  </si>
  <si>
    <t>汉阴县双乳镇双乳村马家院子民宿改造提升建设项目（壮大集体经济项目）</t>
  </si>
  <si>
    <r>
      <rPr>
        <sz val="11"/>
        <rFont val="仿宋"/>
        <charset val="134"/>
      </rPr>
      <t>民宿区13户危房的拆除及改造提升，建设马家院子民宿主体面积2036m</t>
    </r>
    <r>
      <rPr>
        <sz val="11"/>
        <rFont val="宋体"/>
        <charset val="134"/>
      </rPr>
      <t>²</t>
    </r>
    <r>
      <rPr>
        <sz val="11"/>
        <rFont val="仿宋"/>
        <charset val="134"/>
      </rPr>
      <t>及相关配套设施。</t>
    </r>
  </si>
  <si>
    <t>双乳村</t>
  </si>
  <si>
    <t>罗剑波</t>
  </si>
  <si>
    <t>18509156166</t>
  </si>
  <si>
    <t>主体带动，务工增收，形成的资产归村集体所有。</t>
  </si>
  <si>
    <t>通过项目实施，可壮大村集体经济，促进当地农旅融合发展，促进合作社及农户农副产品销售额显著增长，项目形成的资产归村集体所有。预计带动周边群众年均增收200元以上，为农户提供更多就业岗位。</t>
  </si>
  <si>
    <t>汉阴县双乳镇民宿区运营服务综合提升项目（壮大集体经济项目）</t>
  </si>
  <si>
    <t>与国有企业合作，对民宿主体内外设施进行装修，室内外家具采购。</t>
  </si>
  <si>
    <t>三同村</t>
  </si>
  <si>
    <t>双乳镇千亩荷塘景区观光小火车基础设施建设项目（壮大集体经济项目）</t>
  </si>
  <si>
    <t>建设观光小火车特色旅游项目，新建游览线路2.6公里、采购小火车及配套站房建设。</t>
  </si>
  <si>
    <t>陈平星</t>
  </si>
  <si>
    <t>通过项目实施，促进当地农旅融合发展，促进合作社及农户农副产品销售额显著增长，项目形成的资产归村集体所有。预计带动周边群众年均增收200元以上。</t>
  </si>
  <si>
    <t>蒲溪镇盘龙村人居环境改造提升项目（二期）</t>
  </si>
  <si>
    <t>盘龙村核心景区及桃花谷沿线环境改善提升。</t>
  </si>
  <si>
    <t>增加就业岗位带动农户增收</t>
  </si>
  <si>
    <t>提高乡村振兴人居环境整治工作，提高群众满意率</t>
  </si>
  <si>
    <t>蒲溪镇盘龙村乡村客栈改造及配套项目（壮大集体经济项目）</t>
  </si>
  <si>
    <t>对盘龙村18组原龙太小学进行改造，面积约800㎡；盘龙村18组改造龙太小学学校操场2000平方米</t>
  </si>
  <si>
    <t>发展集体经济主体带动增收</t>
  </si>
  <si>
    <t>建设期可提高农户收入500元/人/年，建成后可提高农户收入600元以上/人/年</t>
  </si>
  <si>
    <t>蒲溪镇盘龙村农旅融合基础设施建设项目</t>
  </si>
  <si>
    <t>蒲田路至盘龙桃花谷沿线建设农旅融合服务点5-8处。</t>
  </si>
  <si>
    <t>集体经济主体带动增收</t>
  </si>
  <si>
    <t>建成后能有效助推乡村振兴，形成美丽打卡点，带动沿线农户182户，户均增收1000元/年。</t>
  </si>
  <si>
    <t>蒲溪镇盘龙村桃产品销售中心建设项目</t>
  </si>
  <si>
    <t>在盘龙村18组龙太小学改造一处桃文化销售中心。</t>
  </si>
  <si>
    <t>集体经济主体带动脱贫户增收</t>
  </si>
  <si>
    <t>带动盘龙村农户1066户桃文化发展，提升产品附加值，带动经济发展，人均增收500元/年。</t>
  </si>
  <si>
    <t>蒲溪镇盘龙村红桃核心区基础设施配套项目</t>
  </si>
  <si>
    <t>在盘龙村20组红桃核心区建设一处约400平方米的文化活动中心。</t>
  </si>
  <si>
    <t>建设期可提高农户收入500元/人/年，建成后可提高农户收入600元以上/人/年，产权归村集体所有。</t>
  </si>
  <si>
    <t>蒲溪镇农旅水世界（壮大村集体经济）项目</t>
  </si>
  <si>
    <t>投资入股蒲溪农旅水世界（先锋温泉项目），在先锋村温泉核心区新建户外园林温泉汤池区约3000平方米，户外水上乐园区约3500平方米</t>
  </si>
  <si>
    <t>先锋村</t>
  </si>
  <si>
    <t>李军</t>
  </si>
  <si>
    <t>务工、入股分红</t>
  </si>
  <si>
    <t>建设期可提高农户收入500元/人/年，建成后可提高农户收入600元以上/人/年，通过入股分红的方式带动村集体经济增收。形成资产归村集体所有。</t>
  </si>
  <si>
    <t>蒲溪镇公星村壮大村集体经济项目</t>
  </si>
  <si>
    <t>投资入股蒲溪农旅水世界（先锋温泉项目），新建先锋村温泉核心区配套基础设施建设</t>
  </si>
  <si>
    <t>公星村</t>
  </si>
  <si>
    <t>罗传勇</t>
  </si>
  <si>
    <t>入股分红</t>
  </si>
  <si>
    <t>通过入股分红的方式增大村集体经济增收。形成资产归村集体所有。</t>
  </si>
  <si>
    <t>蒲溪镇三堰村壮大村集体经济项目</t>
  </si>
  <si>
    <t>三堰村</t>
  </si>
  <si>
    <t>易正军</t>
  </si>
  <si>
    <t>2023年观音河镇合心村产业配套建设项目</t>
  </si>
  <si>
    <t>1.新建50亩猕猴桃园水肥一体化设施；2.新建烘茧灶配套设施1处。</t>
  </si>
  <si>
    <t>合心村</t>
  </si>
  <si>
    <t>入股分红、劳务用工</t>
  </si>
  <si>
    <t>1.完成50亩猕猴桃园水肥一体化建设；2.完成烘茧灶配套设施建设1处；3.受益人口满意度达到95%以上。</t>
  </si>
  <si>
    <t>2023年观音河镇水田村产业配套建设项目</t>
  </si>
  <si>
    <t>1.新建产业园喷灌水源工程1处、对郭家沟堰塘进行清淤、扩容；2.新建灌溉渠道200米；3.硬化拐枣园产业路1.5公里。</t>
  </si>
  <si>
    <t>1.完成产业园新建水源工程1处及渠道建设200米；2.完成拐枣产业园产业路硬化1.5公里；3.受益人口满意度达到95%以上。</t>
  </si>
  <si>
    <t>2023年观音河镇义兴村猕猴桃产业园配套建设项目</t>
  </si>
  <si>
    <t>1.修复猕猴桃园灌溉渠道二条1500米；2.新建1组猕猴桃园区硬化路600米。</t>
  </si>
  <si>
    <t>义兴村</t>
  </si>
  <si>
    <t>1.完成猕猴桃园渠道修复1500米及新建硬化路600米；2.受益人口满意度达到95%以上。</t>
  </si>
  <si>
    <t>2023年观音河镇义兴村猕猴桃产业园水肥一体化项目</t>
  </si>
  <si>
    <t>在义兴村一、三、七、八组新建200亩猕猴桃园水肥一体化设施。</t>
  </si>
  <si>
    <t>1.完成200亩猕猴桃产业园水肥一体化建设，亩产增收500元；2.受益人口满意度达到95%以上。</t>
  </si>
  <si>
    <t>2023年观音河镇药王村产业配套建设项目</t>
  </si>
  <si>
    <t>1.新建水源工程集水井3个；2.对全村300亩猕猴桃园区新建水肥一体化设施。</t>
  </si>
  <si>
    <t>药王村</t>
  </si>
  <si>
    <t>1.完成集水井3个及猕猴桃园区水肥一体化300亩建设；2.受益人口满意度达到95%以上。</t>
  </si>
  <si>
    <t>2023年观音河镇观音河村产业配套建设项目</t>
  </si>
  <si>
    <t>1.硬化一组、三组、七组产业路0.8Km，并配套挡坎、排水沟等工程。2.修复中药材产业园堰塘2口。</t>
  </si>
  <si>
    <t>观音河村</t>
  </si>
  <si>
    <t>1.完成产业园堰塘修复2口；2.完成硬化产业路0.8公里；3.受益人口满意度达到95%以上。</t>
  </si>
  <si>
    <t>2023年观音河镇药王村中药材产业配套建设项目</t>
  </si>
  <si>
    <t>新建中药材加工厂房200㎡及配套设施等。</t>
  </si>
  <si>
    <t>1.完成新建加工厂房200㎡及配套设施建设；2.受益人口满意度达到95%以上。</t>
  </si>
  <si>
    <t>2023年观音河镇中坪村产业配套建设项目</t>
  </si>
  <si>
    <t>1.新建一组猪圈沟产业路硬化路1.7公里并配套挡坎、涵洞等工程；2新建二组产业园灌溉100亩及配套设施。</t>
  </si>
  <si>
    <t>中坪村</t>
  </si>
  <si>
    <t>1.完成产业路硬化1.7公里及100亩产业园灌溉设施建设；2.受益人口满意度达到95%以上。</t>
  </si>
  <si>
    <t>汉阳镇长岭村2023年集体经济产业发展项目</t>
  </si>
  <si>
    <t>500亩茶园购置肥料</t>
  </si>
  <si>
    <t>汉阳镇</t>
  </si>
  <si>
    <t>长岭村</t>
  </si>
  <si>
    <t>汉阳镇人民政府</t>
  </si>
  <si>
    <t>许志苗</t>
  </si>
  <si>
    <t>13572271843</t>
  </si>
  <si>
    <t>务工增收</t>
  </si>
  <si>
    <t>通过茶园施肥，带动38户农户务工增收</t>
  </si>
  <si>
    <t>汉阳镇健康村2023年高密度水产养殖项目</t>
  </si>
  <si>
    <t>购买高密度养鱼桶12个，购买鱼苗36000尾</t>
  </si>
  <si>
    <t>健康村</t>
  </si>
  <si>
    <t>一是项目建成后带动脱贫人口12户增收，二是壮大集体经济、收益分红</t>
  </si>
  <si>
    <t>汉阳镇双坪村2023年高密度养鱼项目</t>
  </si>
  <si>
    <t>维修鱼塘3口，新建设施高密度养鱼池8处</t>
  </si>
  <si>
    <t>双坪村</t>
  </si>
  <si>
    <t>通过鱼塘修复及新建高密度养鱼池，务工、分红等方式，带动29户农户务工增收</t>
  </si>
  <si>
    <t>汉阳镇泗发村2023年食用菌种植项目</t>
  </si>
  <si>
    <t>种植香菇2万袋，木耳2万袋</t>
  </si>
  <si>
    <t>泗发村</t>
  </si>
  <si>
    <t>务工、分红</t>
  </si>
  <si>
    <t>完成种植香菇两万袋，木耳两万袋，通过务工、分红，带动20户脱贫人口增收</t>
  </si>
  <si>
    <t>汉阳镇长岭村2023年茶园灌溉改造提升项目</t>
  </si>
  <si>
    <t>5组茶园灌溉管网共6200米；蓄水池3处；泵站及配套设施1处</t>
  </si>
  <si>
    <t>劳务用工</t>
  </si>
  <si>
    <t>通过灌溉设施的建设，提升产业发展条件，带动21户农户增收</t>
  </si>
  <si>
    <t>汉阳镇交通村2023年开心农场田园综合体项目</t>
  </si>
  <si>
    <t>土地平整30亩，建设蔬菜采摘园30亩，建设产业便道800米，附属基础设施及农耕器具、新石器文物陈列设施1处，园区照明设施25处</t>
  </si>
  <si>
    <t>交通村</t>
  </si>
  <si>
    <t>陈伦焕</t>
  </si>
  <si>
    <t>务工增收，增加村集体经济分红</t>
  </si>
  <si>
    <t>通过建设采摘园及配套设施，壮大村集体经济、收益分红带动56户农户增收；</t>
  </si>
  <si>
    <t>汉阳镇2023年产业路修复项目</t>
  </si>
  <si>
    <t>1.笔架村产业路破损修复600米；2.长红村十三、十四组产业路建设650米，宽2.5米；3.长新村2、3、5组产业路硬化长2.8千米、宽3米、厚0.18米，八组动力三相电300米、电杆3根</t>
  </si>
  <si>
    <t>笔架村    长红村长新村</t>
  </si>
  <si>
    <t>姚迪</t>
  </si>
  <si>
    <t>改善产业发展条件，推动产业发展</t>
  </si>
  <si>
    <t>通过对笔架村、长红村、长新村产业道路的建设，推动本村产业发展，带动112户农户受益</t>
  </si>
  <si>
    <t>汉阳镇白庙村、松林村、泗发村2023年产业园灌溉堰渠修复项目</t>
  </si>
  <si>
    <t>白庙村坛坝子新建堰渠一处，种植莲藕10亩；新建截流坝2处；松林村堰渠修复800米；泗发村修复堰渠500米</t>
  </si>
  <si>
    <t>白庙村松林村泗发村</t>
  </si>
  <si>
    <t>改善产业灌溉条件，推动农业发展</t>
  </si>
  <si>
    <t>通过新建、修复灌溉设施，保障当地339名农户受益，其中脱贫人口89户212人</t>
  </si>
  <si>
    <t>铁佛寺镇高峰村蚕桑产业及配套设施建设项目</t>
  </si>
  <si>
    <r>
      <rPr>
        <sz val="11"/>
        <rFont val="仿宋"/>
        <charset val="134"/>
      </rPr>
      <t>新建500㎡蚕室1处；连接蚕室涵管桥两侧修建河提45米；配套修建蚕室挡坎1处（约400m</t>
    </r>
    <r>
      <rPr>
        <sz val="11"/>
        <rFont val="Times New Roman"/>
        <charset val="134"/>
      </rPr>
      <t>³</t>
    </r>
    <r>
      <rPr>
        <sz val="11"/>
        <rFont val="仿宋"/>
        <charset val="134"/>
      </rPr>
      <t>）。</t>
    </r>
  </si>
  <si>
    <t>高峰村</t>
  </si>
  <si>
    <t>壮大集体经济，带动脱贫户致富增收.</t>
  </si>
  <si>
    <t>年度实现集体经济增收5万元</t>
  </si>
  <si>
    <t>铁佛寺镇共同村产业发展及配套设施建设项目</t>
  </si>
  <si>
    <t>共同村二组新建300㎡养蚕室1处；依托桑园新建养鸡场一处，发展林下养鸡。</t>
  </si>
  <si>
    <t>共同村</t>
  </si>
  <si>
    <t>劳务带动增收，增加集体经济收入</t>
  </si>
  <si>
    <t>通过发展蚕桑产业增加村集体收入，带动农户人均增收1500元。</t>
  </si>
  <si>
    <t>铁佛寺镇集中村养牛场改扩建项目</t>
  </si>
  <si>
    <t>修建牛粪加工处理干湿分离厂房150㎡；牛场扩建250㎡。</t>
  </si>
  <si>
    <t>扩大养殖规模，壮大集体经济，增加务工和入股分红收入。</t>
  </si>
  <si>
    <t>通过带动，实现户均增收400元。</t>
  </si>
  <si>
    <t>铁佛寺镇双喜村蚕室及配套设施建设项目</t>
  </si>
  <si>
    <t>双喜村二组新建蚕室1处500㎡及配套设施。</t>
  </si>
  <si>
    <t>双喜村</t>
  </si>
  <si>
    <t>促进村集体经济增收，务工就业增收。</t>
  </si>
  <si>
    <t>征用土地3户1亩农户增收3万元；促进村集体经济增收年均2万元；务工就业8人，人均年增收5000元。</t>
  </si>
  <si>
    <t>铁佛寺镇乡村振兴示范村（四合村）田园综合体二期新建蚕室项目</t>
  </si>
  <si>
    <t>四合村新建蚕室1处600㎡及购买蚕具配套设备；依托桑园，新建桑下养鸡场一处，进行林下养鸡</t>
  </si>
  <si>
    <t>四合村</t>
  </si>
  <si>
    <t>流转土地增收；劳务带动增收；村集体增收带动农户增收。</t>
  </si>
  <si>
    <t>劳务带动农户增加收入，带动农户10人，人均增收300元。</t>
  </si>
  <si>
    <t>铁佛寺镇四合村水产养殖二期工程项目</t>
  </si>
  <si>
    <t>铁佛寺镇四合村八组新建水产养殖配套设施、附属用房及引水工程</t>
  </si>
  <si>
    <t>铁佛寺镇长沟村生态养殖及基础配套建设项目</t>
  </si>
  <si>
    <t>长沟村三组新建养鸡场一处500㎡，扩建养鱼塘一处20000㎡;延伸鸡场水泥路500米，3.5米宽；修建便民桥一座长7米、宽3.5米。</t>
  </si>
  <si>
    <t>长沟村</t>
  </si>
  <si>
    <t>农户务工增收；土地流转增收；农户分红。</t>
  </si>
  <si>
    <t>带动3户务工增收，入股社民村集体增收分红。</t>
  </si>
  <si>
    <t>铁佛寺镇集中村农旅融合配套林果产业园建设项目</t>
  </si>
  <si>
    <t>按照打造农旅示范规划，新建、改建林果产业园100亩，配套建设林果产业园基础设施建设等。</t>
  </si>
  <si>
    <t>打造农旅融合观光旅游休闲景点，劳务带动增收，流转土地增收，增加集体经济收益。</t>
  </si>
  <si>
    <t>铁佛寺镇集中村农旅融合民宿及配套设施建设项目</t>
  </si>
  <si>
    <t>按照打造农旅示范规划，利用现有农房改建管护用房，并完善配套相关功能设施。</t>
  </si>
  <si>
    <t>打造农旅融合观光旅游休闲景点</t>
  </si>
  <si>
    <t>配套建设基础设施，扩大村集体经济产业发展</t>
  </si>
  <si>
    <t>铁佛寺镇乡村振兴示范村（四合村）田园综合体二期产业园河堤安防工程项目</t>
  </si>
  <si>
    <t>四合村产业园河堤安防设施（护栏）及沿线绿化500余米。</t>
  </si>
  <si>
    <t>务工带动增收。</t>
  </si>
  <si>
    <t>完善产业园配套设施，美化产业园周边环境</t>
  </si>
  <si>
    <t>铁佛寺镇铜钱村产业园灌溉基础设施建设项目</t>
  </si>
  <si>
    <t>新建蓄水池一座，铺设灌溉管道主管4000米、支管道6000米。</t>
  </si>
  <si>
    <t>铜钱村</t>
  </si>
  <si>
    <t>土地流转增收，劳务带动增收。</t>
  </si>
  <si>
    <t>预计带动10人，人均增收800元。</t>
  </si>
  <si>
    <t>铁佛寺镇双喜村蜂糖李产业园道路及灌溉配套基础设施建设项目</t>
  </si>
  <si>
    <t>1.水果山桥至蒋家院子、一组产业园道路路硬化长2.3千米，宽3米（含2处浆砌护砍500m³）；2.双喜村八组村部至张家梁上蜂糖李产业路新修砂石路全长1.8千米、宽3.5米。</t>
  </si>
  <si>
    <t>劳务带动增收</t>
  </si>
  <si>
    <t>解决脱贫劳动力务工就业18人，人均增收8000元。</t>
  </si>
  <si>
    <t>铁佛寺镇合一村猕猴桃气调库配套项目</t>
  </si>
  <si>
    <t>新购猕猴桃果品筛选机一套，实现猕猴桃分拣；并购置叉车一台、钢架、果品框等设备</t>
  </si>
  <si>
    <t>合一村</t>
  </si>
  <si>
    <t>通过发展猕猴桃产业增加村集体收入，带动农户人均增收1000元。</t>
  </si>
  <si>
    <t>铁佛寺镇蚕丝被产品展销中心项目</t>
  </si>
  <si>
    <t>依托社区工厂，进行室内改造和装饰装修，购置展台、展架及网络直播等设施设备，建立集蚕丝被产品展示和销售中心。</t>
  </si>
  <si>
    <t>壮大村集体经济，带动农户增收。</t>
  </si>
  <si>
    <t>预计带动10人务工，人均增收5000元。</t>
  </si>
  <si>
    <t>铁佛寺镇集中村产业园配套基础设施提升项目</t>
  </si>
  <si>
    <r>
      <rPr>
        <sz val="12"/>
        <rFont val="仿宋_GB2312"/>
        <charset val="134"/>
      </rPr>
      <t>1.安装护栏（汉铜路至产业园沿线）1200余米；2.渔业养殖产业园铺设青砖步道1500余米；3.鱼塘挡坎提升加固约2800m</t>
    </r>
    <r>
      <rPr>
        <sz val="12"/>
        <rFont val="宋体"/>
        <charset val="134"/>
      </rPr>
      <t>³</t>
    </r>
    <r>
      <rPr>
        <sz val="12"/>
        <rFont val="仿宋_GB2312"/>
        <charset val="134"/>
      </rPr>
      <t>（由土坎提升为浆砌石坎）；4.配套相关基础设施等。</t>
    </r>
  </si>
  <si>
    <t>铁佛
寺镇</t>
  </si>
  <si>
    <t>2023</t>
  </si>
  <si>
    <t>提升产业园基础设施建设，带动产业发展，劳务带动增收，增加集体经济收益。</t>
  </si>
  <si>
    <t>配套建设产业园基础设施，扩大产业园发展规模，带动产业发展，户均增收300元。</t>
  </si>
  <si>
    <t>城关镇解放村乡音桃花园产业路项目</t>
  </si>
  <si>
    <t>新建产业路1.8公里，宽3.5米</t>
  </si>
  <si>
    <t>解放村</t>
  </si>
  <si>
    <t>1、劳务用工；2、土地流转；3、壮大村集体经济</t>
  </si>
  <si>
    <t>1、新建产业路1.8公里，宽3.5米；2、改善200户脱贫户生产生活条件，提高产能助力群众增收；3、受益脱贫户满意度达到95%以上</t>
  </si>
  <si>
    <t>城关镇前进村产业园大棚蔬菜配套基础设施</t>
  </si>
  <si>
    <t>新建35亩大棚灌溉设施、硬化道路860米，宽3米，</t>
  </si>
  <si>
    <t>1、新建35亩大棚灌溉设施，硬化道路860米；2、改善23户脱贫户生产生活条件，提高产能助力群众增收；3、受益脱贫户满意度达到95%以上</t>
  </si>
  <si>
    <t>城关镇五一村到组产业路建设</t>
  </si>
  <si>
    <t>扩宽加固及硬化五一村2、4、5组道路0.6公里，宽4.5米。</t>
  </si>
  <si>
    <t>1、扩宽加固及硬化到组道路0.6公里，宽4.5米；2、改善169户脱贫户生产生活条件，提高产能助力群众增收；3、受益脱贫户满意度达到95%以上</t>
  </si>
  <si>
    <t>城关镇中堰村智能温室大棚建设项目</t>
  </si>
  <si>
    <t>新建40亩智能温室大棚</t>
  </si>
  <si>
    <t>1、土地流转；2、劳务用工；3、入股分红；</t>
  </si>
  <si>
    <t>1、新建40亩智能温室大棚，壮大集体经济规模，增加集体经济收入；2、改善15户脱贫户生产生活条件，提高产能助力群众增收；3、受益脱贫户满意度达到95%以上</t>
  </si>
  <si>
    <t>城关镇中堰村笃敬产业园配套基础设施建设项目</t>
  </si>
  <si>
    <r>
      <rPr>
        <sz val="11"/>
        <rFont val="仿宋"/>
        <charset val="134"/>
      </rPr>
      <t>1.产业园道路硬化1.1公里、宽3.5米；2.黄桃片区道路挡墙400米；3.新建2000m</t>
    </r>
    <r>
      <rPr>
        <sz val="11"/>
        <rFont val="宋体"/>
        <charset val="134"/>
      </rPr>
      <t>³</t>
    </r>
    <r>
      <rPr>
        <sz val="11"/>
        <rFont val="仿宋"/>
        <charset val="134"/>
      </rPr>
      <t>蓄水池1个，修复渠道1500米，铺设灌溉管网500米；</t>
    </r>
  </si>
  <si>
    <t>1、入股分红；2、劳务用工；3、土地流转</t>
  </si>
  <si>
    <t>1、新建产业园道路、挡墙、蓄水池、管网等产业园基础设施，进一步完善产业园建设；2、改善15户脱贫户生产生活条件，提高产能助力群众增收；3、受益脱贫户满意度达到95%以上</t>
  </si>
  <si>
    <t>五一村民康现代农业专业合作社综合提升项目</t>
  </si>
  <si>
    <t>10000平米连体大棚提升改造（水、电、遮阳板、通风设备、保温设施等）</t>
  </si>
  <si>
    <t>黎亮</t>
  </si>
  <si>
    <t>1、务工收入；2、壮大村集体经济；3、土地流转。</t>
  </si>
  <si>
    <t>1、壮大村集体经济规模，增加集体经济收入；2、带动农户增收。</t>
  </si>
  <si>
    <t>前进村产业园灌溉设施建设项目</t>
  </si>
  <si>
    <t>新建800亩产业园灌溉配套设施及管理用房。</t>
  </si>
  <si>
    <t>通过入社务工，带动劳动力就业60人，户均增收10000元，流转土地227户。</t>
  </si>
  <si>
    <t>前进村蜂糖李、猕猴桃产业园道路硬化项目</t>
  </si>
  <si>
    <t>新建2公里硬化道路，路宽3.5米</t>
  </si>
  <si>
    <t>双河口镇创业就业补助项目</t>
  </si>
  <si>
    <t>鼓励能人大户等创办企业，出台奖补办法，实施创业就业政策奖补</t>
  </si>
  <si>
    <t>幸和村</t>
  </si>
  <si>
    <t>带动群众务工增收</t>
  </si>
  <si>
    <t>带动本地及周边创业就业群众增收，带动户均增收1000元以上。</t>
  </si>
  <si>
    <t>双乳镇江河村产业配套基础设施建设</t>
  </si>
  <si>
    <t>新建江河村黄桃产业园铺设砂石路1.5公里，入口道路硬化300米及采摘园相关配套设施。</t>
  </si>
  <si>
    <t>13992589028</t>
  </si>
  <si>
    <t>方便群众生产生活，巩固脱贫成效</t>
  </si>
  <si>
    <t>受益双乳镇江河、玉河两村，约900多户、2600余人，脱贫户180户、410多人，消除道路安全隐患，提升道路通行条件，节约群众出行时间20分。</t>
  </si>
  <si>
    <t>双乳镇三同村庭院经济建设项目</t>
  </si>
  <si>
    <t>发展庭院经济260户及相关配套设施建设。</t>
  </si>
  <si>
    <t>曾传林</t>
  </si>
  <si>
    <t>种植大樱桃、蜂糖李、柿子等林果，改善提升村容村貌，带动260户群众年均增收300元以上。</t>
  </si>
  <si>
    <t>双乳镇江河村小龙虾产业园基础配套设施建设项目</t>
  </si>
  <si>
    <t>新建小龙虾产业园抽水管道110管道800米。</t>
  </si>
  <si>
    <t>杨波</t>
  </si>
  <si>
    <t>土地流转，务工增收。</t>
  </si>
  <si>
    <t>通过项目实施，新增流转土地50余亩，项目实施带动务工预计50余人，带动周边群众160余人就业增收。</t>
  </si>
  <si>
    <t>洞河流域灌溉渠修复治理项目</t>
  </si>
  <si>
    <t>修复洞河水库下游3公里灌溉渠道，保障下游100亩农田灌溉及41亩鱼塘，30亩路基高位鱼池用水问题，节约鱼塘成本。</t>
  </si>
  <si>
    <t>解决沿线3个村，380户，550亩农田灌溉及60亩鱼塘的供水问题。</t>
  </si>
  <si>
    <t>新华村渔业产业特色村项目</t>
  </si>
  <si>
    <t>在光伏基地新建200亩路基高位鱼池、搭建智慧渔业系统；完善2公里进排水设施；结合庭院经济，在新华村部至永丰水产园沿线群众发展路基高位鱼池30个，栽植果树、藤架等配套设施</t>
  </si>
  <si>
    <t>增加村集体经济收入，带动230人增加收入</t>
  </si>
  <si>
    <t>龙寨沟果蔬现代农业园区项目</t>
  </si>
  <si>
    <t>新建蜂糖李200亩，山坡地套种120亩油葵，新建瓜蒌基地200亩；新建园区内部产业道路500米，完善灌溉渠等配套设施</t>
  </si>
  <si>
    <t>仁河村、沙坝村</t>
  </si>
  <si>
    <t>增加村集体经济收入，带动150人增加收入</t>
  </si>
  <si>
    <t>山田坝田园综合体项目</t>
  </si>
  <si>
    <t>改造民居19户，完善灌溉设施，发展高标注水田200亩；修缮五星村委会至山田坝产业道路，完善安全防护、路灯等配套设施。</t>
  </si>
  <si>
    <t>增加村集体经济收入，带动130人增加收入</t>
  </si>
  <si>
    <t>汉阴县2023年培育壮大特色产业（奖补）项目</t>
  </si>
  <si>
    <t>1、全县范围内的村集体经济组织、农业经营主体（包括农业龙头企业、专业合作社、家庭农场、专业大户、庭院经济等经营主体）和防返贫监测三类户。2、监测户700户奖补120万元；3、经营主体奖补300家1800万元。4、“三个一”合作社137家1080万元。</t>
  </si>
  <si>
    <t>全县</t>
  </si>
  <si>
    <t>土地流转、务工、分红</t>
  </si>
  <si>
    <t>户均增收1000元</t>
  </si>
  <si>
    <t>2023年农机化推广提升项目</t>
  </si>
  <si>
    <t>购置大棚王拖拉机、起垄覆膜一体机、移植机、起垄覆膜机、大中型拖拉机各10台（套），微耕机50台（套），多动能遥控自走式履带旋耕机15台（套），抗旱拉水车一台，烘干设备10台。</t>
  </si>
  <si>
    <t>汉阴县</t>
  </si>
  <si>
    <t>各镇</t>
  </si>
  <si>
    <t>付  涛</t>
  </si>
  <si>
    <t>21</t>
  </si>
  <si>
    <t>35</t>
  </si>
  <si>
    <t>42</t>
  </si>
  <si>
    <t>务工</t>
  </si>
  <si>
    <t>提升全县农机化利用率</t>
  </si>
  <si>
    <t>2023年污染耕地治理项目</t>
  </si>
  <si>
    <t>开展耕地安全利用现状调查，通过农艺调控、种植结构调整，改种非粮食作物（经济作物）、退耕还林等措施，完成受污染耕地安全利用面积10000亩.</t>
  </si>
  <si>
    <t>平梁、城关、涧池、铁佛寺、蒲溪、汉阳、漩涡、双河口</t>
  </si>
  <si>
    <t>所有涉及污染耕地安全利用的村</t>
  </si>
  <si>
    <t>39</t>
  </si>
  <si>
    <t>受污染耕地安全利用率达到92%</t>
  </si>
  <si>
    <t>庭院经济示范村建设项目</t>
  </si>
  <si>
    <t>61个示范村林果苗木及藤蔓类采购、种植及奖补</t>
  </si>
  <si>
    <t>61个示范村</t>
  </si>
  <si>
    <t>户均增收3000元</t>
  </si>
  <si>
    <t>漩涡镇牛耕文化产业园建设项目</t>
  </si>
  <si>
    <t>项目建设主要内容包括，砂石路、混凝土游步道、钢架木塑游步道、景观小拱桥、鱼塘1座、牛耕文化展示墙、藤果长廊、牛耕文化体验园簸箕、采购牛6头、牛棚1间、3D牛耕动漫彩绘等。</t>
  </si>
  <si>
    <t>漩涡镇政府</t>
  </si>
  <si>
    <t>刘仁宏</t>
  </si>
  <si>
    <t>农旅融合、农事体验，户均增收3000元</t>
  </si>
  <si>
    <t>汉阴县花遇湾牡丹观光产业园一期灌溉项目</t>
  </si>
  <si>
    <t>水源工程新建堰塘集水坑1座，尺寸为2m（长）×2m（宽）×1.5m（高），同时配置150QJ20-72/11型潜水泵1台；新建水泵管理房1座，建筑面积为13.41㎡；敷设DN100无缝钢管(δ=4)总长358.11m，配套沿线排气阀井1座，泄水阀井1座，控制阀井1座；灌溉首部系统配套过滤设施一套，管理房一座，建筑面积为12.0㎡。敷设输水干管总长920m，采用φ90PE管/0.8MPa（100级），敷设配水支管19条，总长1552m，采用φ90PE管/0.8MPa（100级），沿支管每5.6m或7.0m设毛管，毛管共计156条，总长5406m,采用φ75PE管/0.8MPa（100级），配φ50PE管/0.8MPa（100级）长1900m，设置喷头共869个，分别360°旋转二孔喷头（工作压力hp=150kPa，流量q=500L/h）591个、360°锌合金（可控式）喷头（工作压力hp=250kPa，流量q=800L/h，射程R=5m）278个,喷洒立管选用DN15、DN20铝合金管（高出地面1.2m），布置玻璃钢制出水桩共计48座，排气阀井2座，沿线闸阀井16座，泄水井共计18座。设计喷灌采用解码器自动控制系统，系统组成由ACC99D-PP解码器控制器、ICD型解码器、ROAMXL无线遥控器、交流电磁阀和WSS无线智能气候传感器组成。</t>
  </si>
  <si>
    <t>2022-2023年</t>
  </si>
  <si>
    <t>土地流转和务工增收</t>
  </si>
  <si>
    <t>发展农旅融合，改善生态环境，增强水土保持能力</t>
  </si>
  <si>
    <t>汉阴县涧池镇洞河村蔬菜园区排水灌溉工程</t>
  </si>
  <si>
    <r>
      <rPr>
        <sz val="10"/>
        <color theme="1"/>
        <rFont val="仿宋"/>
        <charset val="134"/>
      </rPr>
      <t>（1）灌溉工程  1、集水井1 座；2、配电房 1座；3、380kv电源线路、架空电缆0.2 km；4、水泵1台； 5、</t>
    </r>
    <r>
      <rPr>
        <sz val="10"/>
        <color theme="1"/>
        <rFont val="宋体"/>
        <charset val="134"/>
      </rPr>
      <t>∅</t>
    </r>
    <r>
      <rPr>
        <sz val="10"/>
        <color theme="1"/>
        <rFont val="仿宋"/>
        <charset val="134"/>
      </rPr>
      <t>110灌溉管道660m ；6、各类阀门井3座（2）排水工程   1、排洪渠修复337 m ；2、园区排水渠道3169m 。</t>
    </r>
  </si>
  <si>
    <t>发展设施蔬菜，改善产业结构，增强产业富民能力</t>
  </si>
  <si>
    <t>汉阴县2023年壮大村集体经济发展项目</t>
  </si>
  <si>
    <t>按每村50万元资金的规模投入19个村集体，通过发展猕猴挑、茶叶、蚕桑等自主产业或以投资入股形式投入企业，增加村集体经济收入，带动农户增收。</t>
  </si>
  <si>
    <t>7个镇</t>
  </si>
  <si>
    <t>19个村</t>
  </si>
  <si>
    <t>乡村振兴局</t>
  </si>
  <si>
    <t>通过投资入股，自主发展产业的方式带动农户增收。（漩涡镇田凤村、漩涡镇龙泉村、铁佛寺镇共同村、双乳镇南窑村、双乳镇新塘村、平梁镇棉丰村、平梁镇安合村、平梁镇新四村、蒲溪镇蒲溪村、蒲溪镇三堰村、蒲溪镇小街村、蒲溪镇先锋村、蒲溪镇东升村、涧池镇三星村、涧池镇中营村、涧池镇五星村、涧池镇沙坝村、城关镇杨家坝村、城关镇解放村）</t>
  </si>
  <si>
    <t>跨省就业一次性交通补助。</t>
  </si>
  <si>
    <t>按照省外务工500元每人的标准为14000人给予交通补助。</t>
  </si>
  <si>
    <t>各村</t>
  </si>
  <si>
    <t>县人社局</t>
  </si>
  <si>
    <t>钟华</t>
  </si>
  <si>
    <t>给予务工交通补助，减低务工成本，增加家庭收入</t>
  </si>
  <si>
    <t>给予务工交通补助14000人，增加家庭收入</t>
  </si>
  <si>
    <t>跨县就业一次性交通补助</t>
  </si>
  <si>
    <t>按照省内市外务工300元每人、市内县外200元每人的标准为2000人给予交通补助。</t>
  </si>
  <si>
    <t>给予务工交通补助2000人，增加家庭收入</t>
  </si>
  <si>
    <t>社区工厂以工代训补助</t>
  </si>
  <si>
    <t>按照每人不超过3600元，每人每月按照600元的标准为600人给予社区工厂岗前培训补贴。</t>
  </si>
  <si>
    <t>给予社区工厂岗前培训补贴，稳定就业岗位</t>
  </si>
  <si>
    <t>给予社区工厂岗前培训补贴，稳定600人就业</t>
  </si>
  <si>
    <t>社区工厂补助</t>
  </si>
  <si>
    <t>40家社区工厂房租水电补贴。</t>
  </si>
  <si>
    <t>给予社区工厂房租补贴水电补贴稳定就业岗位</t>
  </si>
  <si>
    <t>稳定搬迁群众255人就业岗位</t>
  </si>
  <si>
    <t>1.脱贫人口护林员</t>
  </si>
  <si>
    <t>2.脱贫人口护路员</t>
  </si>
  <si>
    <t>3.脱贫人口护水员</t>
  </si>
  <si>
    <t>4.脱贫人口保洁员</t>
  </si>
  <si>
    <t>5.其他脱贫人口公益性岗位</t>
  </si>
  <si>
    <t>乡村公益性岗位</t>
  </si>
  <si>
    <t>681个（包括乡村公益性岗位400个，81个易地搬迁社区城镇公益性岗位、易地搬迁安置小区乡村公益性岗位200个）</t>
  </si>
  <si>
    <t>各村（社区）</t>
  </si>
  <si>
    <t>开发公岗安置就业</t>
  </si>
  <si>
    <t>开发公益性岗位安置681名脱贫人口、易地搬迁人口及帮扶监测对象就业</t>
  </si>
  <si>
    <t>2023年汉阴县管水员公岗项目</t>
  </si>
  <si>
    <t>开发农村供水管水员公益岗位80个</t>
  </si>
  <si>
    <t>汉阴县水利局</t>
  </si>
  <si>
    <t>汤自超</t>
  </si>
  <si>
    <t>解决80人工作岗位，每年人均增收12000元</t>
  </si>
  <si>
    <t>2023年汉阴县“雨露计划”补助项目</t>
  </si>
  <si>
    <t>预计完成1730人次脱贫户监测户家庭子女教育“雨露计划”资助</t>
  </si>
  <si>
    <t>各相关镇</t>
  </si>
  <si>
    <t>各相关村</t>
  </si>
  <si>
    <t>县乡村振兴局</t>
  </si>
  <si>
    <t>改善基础条件、农户自主发展增收</t>
  </si>
  <si>
    <t>对中高职阶段教育学生进行教育补助，每生补助3000元。</t>
  </si>
  <si>
    <t>新建/改建</t>
  </si>
  <si>
    <t>县住建局</t>
  </si>
  <si>
    <t>刘兴高</t>
  </si>
  <si>
    <t>解决“两不愁三保障”项目</t>
  </si>
  <si>
    <t>减轻监测户建房压力，为监测对象提供住房安全保障。</t>
  </si>
  <si>
    <t>2023年汉阴县脱贫人口及监测户小额信贷贴息（含互助资金协会借款贴息）</t>
  </si>
  <si>
    <t>脱贫人口及监测户小额信贷贴息（含互助资金协会借款贴息）</t>
  </si>
  <si>
    <t>对发展产业小额贷款、互助资金协会借款农户进行贴息</t>
  </si>
  <si>
    <t>2.帮扶龙头企业合作社等经营主体贷款贴息</t>
  </si>
  <si>
    <t>2023年农业产业龙头企业产业贷款贴息</t>
  </si>
  <si>
    <t>用于扶贫龙头企业合作社等经营主体贷款贴息</t>
  </si>
  <si>
    <t>企业带动脱贫人口和监测户增收</t>
  </si>
  <si>
    <t>防返贫基金</t>
  </si>
  <si>
    <t>主要用于户籍在我县的农户出现因病、因灾等情况，经各类报销和救助后仍存在致贫返贫风险时，按标准进行补助</t>
  </si>
  <si>
    <t>为有返贫致贫风险农户提供补助。</t>
  </si>
  <si>
    <t>为有返贫致贫风险农户提供补助，及时消除风险，确保不出现1户1人返贫致贫。</t>
  </si>
  <si>
    <t>龙潭沟水库至陈家老院子公路</t>
  </si>
  <si>
    <t>路线起点位于观音河镇进步村龙潭沟水库，路线终点位于观音河镇进步村陈家老院子，路线全长1.983Km，路基宽度4.5m，路面宽度3.5m，水泥混凝土路面。</t>
  </si>
  <si>
    <t>县交通运输局</t>
  </si>
  <si>
    <t>唐继虎</t>
  </si>
  <si>
    <t>巩固提升交通脱贫攻坚成果，提升农村公路通畅率</t>
  </si>
  <si>
    <t>目标1：完成龙潭沟水库至陈家老院子公路工程；目标2：改善35户脱贫户出行条件，缩短平均出行时间0.5小时；目标3：受益脱贫户满意度达到95%以上。</t>
  </si>
  <si>
    <t>2023年观音河镇饮水安全巩固提升项目</t>
  </si>
  <si>
    <r>
      <rPr>
        <sz val="11"/>
        <rFont val="仿宋"/>
        <charset val="134"/>
      </rPr>
      <t>在合心村新建容积200m</t>
    </r>
    <r>
      <rPr>
        <sz val="11"/>
        <rFont val="宋体"/>
        <charset val="134"/>
      </rPr>
      <t>³</t>
    </r>
    <r>
      <rPr>
        <sz val="11"/>
        <rFont val="仿宋"/>
        <charset val="134"/>
      </rPr>
      <t>水厂1处，并配套管网8公里、净水设备等设施，解决观音河村及合心村农户饮水困难问题。</t>
    </r>
  </si>
  <si>
    <t>劳务用工、解决安全饮水问题</t>
  </si>
  <si>
    <r>
      <rPr>
        <sz val="11"/>
        <rFont val="仿宋"/>
        <charset val="134"/>
      </rPr>
      <t>1.完成1座容积200m</t>
    </r>
    <r>
      <rPr>
        <sz val="11"/>
        <rFont val="宋体"/>
        <charset val="134"/>
      </rPr>
      <t>³</t>
    </r>
    <r>
      <rPr>
        <sz val="11"/>
        <rFont val="仿宋"/>
        <charset val="134"/>
      </rPr>
      <t>联村水厂建设；2.解决550人饮水困难问题；3.受益人口满意度达到95以上%。</t>
    </r>
  </si>
  <si>
    <t>二郎村2023年友爱水厂迁建</t>
  </si>
  <si>
    <r>
      <rPr>
        <sz val="11"/>
        <rFont val="仿宋"/>
        <charset val="134"/>
      </rPr>
      <t>新建设备间、消毒间、水处理设备一套、购置次氯酸钠消毒设备一套、新建50m</t>
    </r>
    <r>
      <rPr>
        <sz val="11"/>
        <rFont val="宋体"/>
        <charset val="134"/>
      </rPr>
      <t>³</t>
    </r>
    <r>
      <rPr>
        <sz val="11"/>
        <rFont val="仿宋"/>
        <charset val="134"/>
      </rPr>
      <t>清水池一座，集水井1口，拦河坝1座，管网1km。</t>
    </r>
  </si>
  <si>
    <t xml:space="preserve">二郎 </t>
  </si>
  <si>
    <t>群众参与，提升生活水平</t>
  </si>
  <si>
    <t>解决4个组226户810人畜饮水</t>
  </si>
  <si>
    <t>平梁镇2023年安全饮水提升工程</t>
  </si>
  <si>
    <r>
      <rPr>
        <sz val="11"/>
        <rFont val="仿宋"/>
        <charset val="134"/>
      </rPr>
      <t>新修酒店片区联合水厂，面积3000㎡、新建储水池500m</t>
    </r>
    <r>
      <rPr>
        <sz val="11"/>
        <rFont val="宋体"/>
        <charset val="134"/>
      </rPr>
      <t>³</t>
    </r>
    <r>
      <rPr>
        <sz val="11"/>
        <rFont val="仿宋"/>
        <charset val="134"/>
      </rPr>
      <t>、净化消毒自动化设备一套、Ф200PE管道8公里、Ф160PE管道6公里、Ф110PE管道6公里、Ф90PE管道6公里、Ф75PE管道1公里。</t>
    </r>
  </si>
  <si>
    <t>酒店、柏杨、新四、沙河、登天、石门寺</t>
  </si>
  <si>
    <t>保护村民人饮水源不受污染</t>
  </si>
  <si>
    <t>改善饮水质量、为3272户村民健康饮水提供保障</t>
  </si>
  <si>
    <t>2022年漩涡镇堰坪村安全饮水二期项目项目</t>
  </si>
  <si>
    <t>堰坪村新建水厂到老水厂2.1公里输水管道埋设；进厂路600米，宽3.5米路面进行硬化，建两道漫水桥涵</t>
  </si>
  <si>
    <t>解决堰坪村百姓安全饮水问题</t>
  </si>
  <si>
    <t>1.解决全村安全饮水，2.鼓励周围百姓务工增加收入人预计带动10人，人均增收500元。</t>
  </si>
  <si>
    <t>2023年漩涡镇东河村安全饮水项目</t>
  </si>
  <si>
    <t>在老君观新建蓄水池一处及饮水管道项目</t>
  </si>
  <si>
    <t>解决老君观周围百姓安全饮水问题</t>
  </si>
  <si>
    <t>城关镇龙岭村小型人饮蓄水池项目</t>
  </si>
  <si>
    <r>
      <rPr>
        <sz val="11"/>
        <rFont val="仿宋"/>
        <charset val="134"/>
      </rPr>
      <t>新建蓄水池（200m</t>
    </r>
    <r>
      <rPr>
        <sz val="11"/>
        <rFont val="宋体"/>
        <charset val="134"/>
      </rPr>
      <t>³</t>
    </r>
    <r>
      <rPr>
        <sz val="11"/>
        <rFont val="仿宋"/>
        <charset val="134"/>
      </rPr>
      <t>）一座、高抽泵一台；设自动控制设备一套；300伏供电线路200m</t>
    </r>
  </si>
  <si>
    <t>龙岭村</t>
  </si>
  <si>
    <t>1、劳务用工；2、土地流转；3、改善生产生活条件</t>
  </si>
  <si>
    <t>1、新建蓄水池、高抽泵并购置相关配套设备；2、改善10户脱贫户生产生活条件；3、受益脱贫户满意度达到95%以上</t>
  </si>
  <si>
    <t>城关镇中坝村人饮改造升级项目</t>
  </si>
  <si>
    <t>1.升级改造人饮管网1400m；2.扩建水厂净水、蓄水设施</t>
  </si>
  <si>
    <t>中坝村</t>
  </si>
  <si>
    <t>1、升级改造人饮管网、扩建水厂净水、蓄水设施；2、改善76户脱贫户生产生活条件；3、受益脱贫户满意度达到95%以上</t>
  </si>
  <si>
    <t>双河口镇水质提升项目</t>
  </si>
  <si>
    <t>石家沟村白庙水厂巩固提升集中新建蓄水池一处，铺设管道2000米；兴春村四、五组供水工程巩固提升，扩大蓄水池容量，更换管道500米，对黄土岗、龙垭水厂消毒机械进行更换，提升综合供水保障能力。</t>
  </si>
  <si>
    <t>石家沟村兴春村、黄土岗、龙垭村</t>
  </si>
  <si>
    <t>曾凡溧</t>
  </si>
  <si>
    <t>解决群众饮水安全</t>
  </si>
  <si>
    <t>1、巩固提升各村水厂设施设备，提高水厂处理能力；2、解决556人安全饮水质量，包括脱贫户115户325人。</t>
  </si>
  <si>
    <t>铁佛寺镇供水保障设施建设项目</t>
  </si>
  <si>
    <t>1.集中村七组建设自流水窖50㎡；2.共同村三组扩建人饮供水保障设施一处25㎡；3.长沟村四组集水井修复20立方米；4.李庄水厂管道新增及修复（双喜村至铁佛寺镇水厂新增2公里管道铺设，李庄村至东沟村口管道加固3公里）。</t>
  </si>
  <si>
    <t>集中村
共同村
长沟村
李庄村</t>
  </si>
  <si>
    <t>67</t>
  </si>
  <si>
    <t>209</t>
  </si>
  <si>
    <t>311</t>
  </si>
  <si>
    <t>基础设施补短板，满足群众饮水需求</t>
  </si>
  <si>
    <t>方便群众生活，解决饮水问题</t>
  </si>
  <si>
    <t>汉阳镇2023年健康村、松林村、笔架村、双坪村、磨坝村安全饮水提升项目</t>
  </si>
  <si>
    <t>1.健康村加固蓄水池（水源地）1处；2.松林村管道2000米，截留坝1个，修复水源地1处，修复集水井4处；3.笔架村修建截流坝2处；管网铺设1000m；4.双坪村高位水池修复1处，铺设管网800米；5.磨坝村管道修复300米、新建水塔一处。</t>
  </si>
  <si>
    <t>健康村松林村笔架村双坪村磨坝村</t>
  </si>
  <si>
    <t>提升农村安全饮水，满足群众饮水需求。</t>
  </si>
  <si>
    <t>通过对水源地的修复及饮水设施的建设，解决286户农户饮水安全问题</t>
  </si>
  <si>
    <t>汉阳镇2023年鲤鱼村、交通村、泗发村、长岭村安全饮水提升项目</t>
  </si>
  <si>
    <t>1.交通村修复集水井5处；新建高位水池1个，新建集水井1个；2.鲤鱼村4组三岔河蓄水池至8组学校水厂饮水管道改造（1500米）；3.泗发村七组新建集水井1处，蓄水池1处，饮水管道1200米，抽水泵1台，高压线400米；4.长岭村管道铺设2000米，水源地修复1处及配套抽水设备</t>
  </si>
  <si>
    <t>鲤鱼村交通村泗发村长岭村</t>
  </si>
  <si>
    <t>保障安全饮水</t>
  </si>
  <si>
    <t>通过对当地饮水设施的新建、修复、改造，保障399人饮水安全，其中脱贫人口213户286人</t>
  </si>
  <si>
    <t>汉阴县2023年农村饮水工程水质监测项目</t>
  </si>
  <si>
    <t>检测农村饮水工程水样1100份</t>
  </si>
  <si>
    <t>保障27.2万农村人口水质安全</t>
  </si>
  <si>
    <t>检测农村饮水工程水样1100份，保障27.2万人水质安全</t>
  </si>
  <si>
    <t>汉阴县2023年农村饮水工程维修养护项目</t>
  </si>
  <si>
    <t>全县农村饮水工程水源清淤、滤料清理更换、设备设施、管网维修养护等</t>
  </si>
  <si>
    <t>保障2.2万农村人口饮水安全</t>
  </si>
  <si>
    <t>东坝、花果、三星连线道路改造项目</t>
  </si>
  <si>
    <t>改造7米宽道路2.0公里东坝、花果、三星连线道路改造</t>
  </si>
  <si>
    <t>东坝、花果、三星等村</t>
  </si>
  <si>
    <t>务工收入带动农户增收，改善群众出行交通条件。</t>
  </si>
  <si>
    <t>解决群众安全出行和产业发展问题。增加村集体收入，带动32户46人增加收入</t>
  </si>
  <si>
    <t>涧池镇灾后重建项目</t>
  </si>
  <si>
    <t>涧池镇东风等13个村水毁道路修复M7.5浆砌石7749.1m3、C30砼路面修复245m3。</t>
  </si>
  <si>
    <t>东风等13个村</t>
  </si>
  <si>
    <t>解决群众安全出行；工程建设能够带动150人农民增收。</t>
  </si>
  <si>
    <t>棉丰村2023年道路水毁修复项目(二期)</t>
  </si>
  <si>
    <t>棉丰村一组316国道路口至沐浴河桥头、十三组派出所路口至两道河316国道道路水毁修复工程，共1700米</t>
  </si>
  <si>
    <t>棉丰</t>
  </si>
  <si>
    <t>朱琳</t>
  </si>
  <si>
    <t>18091518089</t>
  </si>
  <si>
    <t xml:space="preserve"> </t>
  </si>
  <si>
    <t>直接支持脱贫农户发展生产活动,改善群众出行交通条件</t>
  </si>
  <si>
    <t>改善居民生产生活，2500多名群众受益，促使镇域经济发展</t>
  </si>
  <si>
    <t>集镇社区2023年道路水毁修复项目（二期）</t>
  </si>
  <si>
    <t>沐浴河桥头至十三组派出所路口道路水毁修复工程，共500米</t>
  </si>
  <si>
    <t>13772971121</t>
  </si>
  <si>
    <t>改善居民生产生活，促使镇域经济发展</t>
  </si>
  <si>
    <t>义河村2023年道路硬化项目</t>
  </si>
  <si>
    <t>义河村9/10/11组道路硬化1500米。</t>
  </si>
  <si>
    <t>义河</t>
  </si>
  <si>
    <t>喻贵华</t>
  </si>
  <si>
    <t>103户258人</t>
  </si>
  <si>
    <t>通过项目的实施解决三个小组产业发展条件恶劣的问题，同时提升群众生产生活条件，为出行安全提供保障，同时也解决了群众务工就业</t>
  </si>
  <si>
    <t>改变群众生产及生活出行条件，方便群众种养殖产业发展以及到就近产业园务工就业增收，提升群众满意度和幸福感</t>
  </si>
  <si>
    <t>清河村2023年道路硬化项目</t>
  </si>
  <si>
    <t>清河村2、3、4组道路硬化2.7公里。</t>
  </si>
  <si>
    <t>通过项目的实施解决产业发展条件恶劣的问题，同时提升群众生产生活条件，为出行安全提供保障，同时也解决了群众务工就业</t>
  </si>
  <si>
    <t>改变群众生产及生活出行条件，提升群众满意度和幸福感</t>
  </si>
  <si>
    <t>2023年漩涡镇金星村百草岭产业园道路配套项目</t>
  </si>
  <si>
    <t>新建道路硬化4.73公里，宽6米、护栏1.8公里</t>
  </si>
  <si>
    <t>解决群众出行问题及农产品销售运输问题。</t>
  </si>
  <si>
    <t>鼓励周围百姓务工增加收入人预计带动50人，人均增收500元。</t>
  </si>
  <si>
    <t>2023年漩涡镇梓中村产业园基础设施配套项目</t>
  </si>
  <si>
    <t>梓中村桥梁项目引线建设项目，引线面板2000平方米，混泥土挡墙315立方米，警示桩60个等。</t>
  </si>
  <si>
    <t>梓中村</t>
  </si>
  <si>
    <t>解决群众出行问题</t>
  </si>
  <si>
    <t>鼓励周围百姓务工增加收入人预计带动10人，人均增收500元。</t>
  </si>
  <si>
    <t>前进村产业园道路提升改造项目</t>
  </si>
  <si>
    <t>铺设5.8公里沥青路</t>
  </si>
  <si>
    <t>主体带动发展产业，提升休闲农业和道路出行安全。</t>
  </si>
  <si>
    <t>双河口镇村组道路综合提升项目</t>
  </si>
  <si>
    <t>对龙垭、石家沟、凤柳、黄土岗等全11个村村组道路因受灾15处塌陷，10处垮方进行修复。</t>
  </si>
  <si>
    <t>全镇11个村</t>
  </si>
  <si>
    <t>改善群众生产生活条件，带动群众务工增收</t>
  </si>
  <si>
    <t>蒲溪镇溪畔社区产业园区电力配套设施建设项目</t>
  </si>
  <si>
    <t>猕猴桃园区变压器一台及三相电产业园区农业灌溉用电线路</t>
  </si>
  <si>
    <t>解决猕猴桃园灌溉、生产问题</t>
  </si>
  <si>
    <t>预计带动脱贫户519户，发展产业增收200元/户。产权归集体所有</t>
  </si>
  <si>
    <t>蒲溪镇十二个村宽带合作社产业项目</t>
  </si>
  <si>
    <t>在全镇十二个村设置宽带合作社，投放宽带端口，步放光缆</t>
  </si>
  <si>
    <t>叶建明</t>
  </si>
  <si>
    <t>13909156125</t>
  </si>
  <si>
    <t>解决宽带使用问题、提升基础设施水平</t>
  </si>
  <si>
    <t>使农户进一步实现使用大数据、云计算、物联网、移动互联网等现代科技手段运用，搭建资源共享、联动共管、高速快捷、科学治理社会。</t>
  </si>
  <si>
    <t>军坝香椿产业园配套产业路修复项目</t>
  </si>
  <si>
    <t>对军坝6组1800米，香椿产业园配套产业路进行修复</t>
  </si>
  <si>
    <t>解决群众安全出行和产业发展问题。</t>
  </si>
  <si>
    <t>花果村产业道路项目</t>
  </si>
  <si>
    <t>硬化道路5010米，其中，新建道路110米，原机耕路修整硬化400米，包括路基石方开挖，回填，砂砾石垫层，c30混泥土。排水沟及管涵等。</t>
  </si>
  <si>
    <t>花果村</t>
  </si>
  <si>
    <t>城关镇长窖村蜂糖李产业园产业路拓宽改造项目</t>
  </si>
  <si>
    <t>拓宽改造长窖村3km蜂糖李产业园产业路</t>
  </si>
  <si>
    <t>长窖村</t>
  </si>
  <si>
    <t>汉阴县交通局</t>
  </si>
  <si>
    <t>促进村级产业发展壮大，增加脱贫户务工收入</t>
  </si>
  <si>
    <t>带动当地产业发展，为区域社会经济和旅游发展提供交通保障，可带动已脱贫户均增收200元</t>
  </si>
  <si>
    <t>汉阴县双乳镇新塘村猕猴桃产业园道路硬化项目</t>
  </si>
  <si>
    <t>硬化新塘村猕猴桃产业园道路1.5公里，4米宽。</t>
  </si>
  <si>
    <t>新塘村</t>
  </si>
  <si>
    <t>通过项目实施，带动村集体150亩猕猴桃产业增收，方便农产品运输，贯通新塘八组至九组，方便400余户村民出行，预计可带动已脱贫户均增收200元以上。</t>
  </si>
  <si>
    <t>双河口镇农田水渠修复修复项目</t>
  </si>
  <si>
    <t>修复凤柳村渠道1条1公里，龙垭12组堰渠500米，石家沟村东沟堰塘修复，凤柳村哈吗沟堰塘溢洪渠修复，黄土岗村7组堰塘益洪渠修复。修复五组至八组1000米，</t>
  </si>
  <si>
    <t>凤柳村、龙垭、石家沟、黄土岗村</t>
  </si>
  <si>
    <t>恢复生产条件，促进群众增收致富</t>
  </si>
  <si>
    <t>恢复农田设施，促进农户种植业增收</t>
  </si>
  <si>
    <t>汉阴县2023年高标准农田建设项目</t>
  </si>
  <si>
    <t>建设规模3万亩，土地平整320亩。土壤改良3万亩。修复拦水坝5座；修复堰塘8座；蓄水池7座；灌溉渠道8条2500m；排洪渠1条470m；管灌346亩。建设田间道路17.491km，护岸1850m。</t>
  </si>
  <si>
    <t>涧池镇、蒲溪镇、双乳镇</t>
  </si>
  <si>
    <t>预计146户受益户增加收入</t>
  </si>
  <si>
    <t>2023年观音河镇易地搬迁“三小”工程</t>
  </si>
  <si>
    <t>在合心村、中坪村为26户易地搬迁户新建“三小”（小圈舍、小储物间、小菜园）工程</t>
  </si>
  <si>
    <t>合心村、中坪村</t>
  </si>
  <si>
    <t>罗茜</t>
  </si>
  <si>
    <t>1.完成合心村、中坪村26户易地搬迁户三小工程建设；2.受益人口满意度达到95%以上。</t>
  </si>
  <si>
    <t>2023年观音河镇中坪村人居环境整治项目</t>
  </si>
  <si>
    <t>1.改造旱厕1处，并配套污水管网1公里；2.对村部周边残垣断壁修复500米及30余户农户房前屋后进行环境整治等。</t>
  </si>
  <si>
    <t>1.完成旱厕改造1处及配套污水管网1公里建设；2.完成残垣断壁修复500米及30余户农户环境整治等。2.受益人口满意度达到95%以上。</t>
  </si>
  <si>
    <t>汉阳镇长岭村、金红村、天池村2023年水毁道路修复项目</t>
  </si>
  <si>
    <t>长岭村水毁道路修复2处；金红村路基、路面修复500米；天池村3组道路（省级地灾点）排危除险1.7公里</t>
  </si>
  <si>
    <t>长岭村金红村天池村</t>
  </si>
  <si>
    <t>改善人居环境</t>
  </si>
  <si>
    <t>通过修复损毁道路，改善群众出行条件，带动206人受益，其中脱贫人口20户81人</t>
  </si>
  <si>
    <t>汉阳镇2023年集镇社区人居环境综合整治项目</t>
  </si>
  <si>
    <t>1.疏通及雨污分流排污管道400米；2.下街污水收集2处；3.洒水车1辆，微型垃圾压缩车1辆；4.修复破损路面100米，群众文化场所破损修复5000平方米，河堤照明设施1200米，中街河堤走廊护栏150米；5.汉阳码头文旅产业孵化园，老街街面修缮300m，培育文旅产业经营主体，解决环境卫生促进生态振兴。</t>
  </si>
  <si>
    <t>吴皎 陈伦焕</t>
  </si>
  <si>
    <t xml:space="preserve">18829151810  18691517008   </t>
  </si>
  <si>
    <t>提升社区人居环境</t>
  </si>
  <si>
    <t>通过实施集镇环境整治，改善人居环境，提升社区居民生活品质，带动2400人口受益</t>
  </si>
  <si>
    <t>汉阳镇鲤鱼村、长岭村2023年度污水处理项目</t>
  </si>
  <si>
    <t>1.鲤鱼村2、8组交钥匙房修建化粪池2处及排污管道500米；2.长岭村2组污水管网300米及化粪池</t>
  </si>
  <si>
    <t>鲤鱼村   长岭村</t>
  </si>
  <si>
    <t>吴皎</t>
  </si>
  <si>
    <t>通过修建化粪池及排污管道，提高农户生活需求，改善人居环境，带动135人受益，其中脱贫人口25户72人</t>
  </si>
  <si>
    <t>汉阳镇长岭村2023年人居环境整治项目</t>
  </si>
  <si>
    <t>长健路沿线节点绿化4处，新建花坛围栏3000米</t>
  </si>
  <si>
    <t>提升人居环境</t>
  </si>
  <si>
    <t>通过村主干道绿化，改善人居环境，带动受益脱贫人口16户40人</t>
  </si>
  <si>
    <t>蒲溪村雨污分流、路面改造提升项目</t>
  </si>
  <si>
    <t>对蒲溪村约1500米的供水管网、污水管网进行改造，达到雨污分流；实施弱电入地、强电改造；对蒲溪村部分损坏的人行道进行铺设、路面进行修复。</t>
  </si>
  <si>
    <t>蒲溪村</t>
  </si>
  <si>
    <t>黄明富</t>
  </si>
  <si>
    <t>促进城镇化建设进度，提高群众满意度及周边群众生活质量。</t>
  </si>
  <si>
    <t>进一步改善集镇建设基础设施及人居环境，直接受益人口150户525。</t>
  </si>
  <si>
    <t>清河村2023年人居环境治理</t>
  </si>
  <si>
    <t>1-5组路域环境治理，道路断板处理4.2公里，铺设管道3000米，一组砌筑河堤1200方等工程</t>
  </si>
  <si>
    <t>改善群众生活条件</t>
  </si>
  <si>
    <t>改善周边人居环境，提升群众满意率。</t>
  </si>
  <si>
    <t>义河村2023年基础设施补短项目</t>
  </si>
  <si>
    <t>义河村三组拆迁安置点通组路250米、1座便民桥新建及附属工程道路硬化；义河村四组产业路硬化420米，道路改造70米。</t>
  </si>
  <si>
    <t xml:space="preserve">义河 </t>
  </si>
  <si>
    <t>通过项目的实施解决三组群众生产生活出行和产业发展难题</t>
  </si>
  <si>
    <t>通过项目的实施解决三组群众生产生活出行和产业发展难题，为群众发展产业及生产生活打下坚实基础</t>
  </si>
  <si>
    <t>兴隆佳苑2023年路域环境治理</t>
  </si>
  <si>
    <t>产业园区两边种植绿植、花草等</t>
  </si>
  <si>
    <t xml:space="preserve">兴隆佳苑 </t>
  </si>
  <si>
    <t>改善搬迁社区群众生活条件</t>
  </si>
  <si>
    <t>2023年漩涡镇集镇社区壮大集体经济项目</t>
  </si>
  <si>
    <t>集镇社区便民活动场所改造提升，改善搬迁小区社区服务质量</t>
  </si>
  <si>
    <t>提升社区服务质量，加强社区管理体系。形成资产后,资产归村集体所有。</t>
  </si>
  <si>
    <t>提升494户社区便民服务水平，提升为民便民质量。形成资产后,资产归村集体所有。</t>
  </si>
  <si>
    <t>2023年漩涡镇群英村、集镇社区人居环境提升改造项目</t>
  </si>
  <si>
    <t>购置垃圾压缩车2辆、勾臂式垃圾箱100个、污水管网1公里及庭院经济改造项目</t>
  </si>
  <si>
    <t>群英村</t>
  </si>
  <si>
    <t>改善人民生活质量和出行方便程度</t>
  </si>
  <si>
    <t>改善集镇周边人居环境，提升人民群众满意度、幸福感</t>
  </si>
  <si>
    <t>2023年漩涡镇金星村人居环境提升项目</t>
  </si>
  <si>
    <t>金星村人居环境整治改造提升及道路环境整治。</t>
  </si>
  <si>
    <t>漩涡镇东河村2023年人居环境改善提升暨庭院经济发展项目</t>
  </si>
  <si>
    <t>老君观安置点50户庭院经济改造，冯家堡子景区路段2公里人居环境改善提升。</t>
  </si>
  <si>
    <t>城关镇月河村人居环境整治项目</t>
  </si>
  <si>
    <t>月河村配备分类垃圾箱50个，改造提升2000米及其他配套设施。</t>
  </si>
  <si>
    <t xml:space="preserve">月河村 </t>
  </si>
  <si>
    <t>1、配备分类垃圾箱50个，新建花坛2000米；2、完善人居环境整治、改善村容村貌，改善生产生活条件；3、受益脱贫户满意度达到95%以上</t>
  </si>
  <si>
    <t>城关镇五一村人居环境整治项目</t>
  </si>
  <si>
    <t>实施庭院环境改善提升15户以上。</t>
  </si>
  <si>
    <t>1、完善人居环境整治、改善村容村貌，改善生产生活条件；2、受益脱贫户满意度达到95%以上。</t>
  </si>
  <si>
    <t>前进村产业园自行车赛道配套设施建设项目</t>
  </si>
  <si>
    <t>绿化提升、安装路灯200盏、安装防护栏（8公里）</t>
  </si>
  <si>
    <t>温栋路沿线人居环境提升项目</t>
  </si>
  <si>
    <t>温栋路高家岭至栋梁村洞河桥段绿化、环境提升</t>
  </si>
  <si>
    <t>军坝村、栋梁村</t>
  </si>
  <si>
    <t>务工收入带动农户增收，改善人居环境，提升群众生产生活条件。</t>
  </si>
  <si>
    <t>提升到重点项目洞河水库枢纽工程道路绿化、美化，带动群众生态环境改善</t>
  </si>
  <si>
    <t>双河口镇火棺子树村三组安置点房前道路外挡坎项目</t>
  </si>
  <si>
    <t>修建火棺子树村3组安置点外挡坎200米。</t>
  </si>
  <si>
    <t>火棺子树村</t>
  </si>
  <si>
    <t>解决14户已脱贫农户搬迁后住房安全问题</t>
  </si>
  <si>
    <t>双河口镇龙垭集镇综合改造提升项目</t>
  </si>
  <si>
    <t>对龙垭集镇主街道500米进行综合改造提升，实施雨污分离，人行道改造等</t>
  </si>
  <si>
    <t>双河口镇产业路建设项目</t>
  </si>
  <si>
    <t>新建兴春村猕猴桃园3.5米宽水泥路700米，新建石家沟村金银花产业园3.5米宽产业路1.5公里，对汉双路沿线与村组道交叉路口路面修复7处600米。</t>
  </si>
  <si>
    <t>兴春村、石家沟村</t>
  </si>
  <si>
    <t>带动群众务工增收，产业分红</t>
  </si>
  <si>
    <t>改善群众出行条件，带动30余名群众产业园务工增收，同时，增加村集体经济收益5000元。</t>
  </si>
  <si>
    <t>双河口镇人居环境整治项目</t>
  </si>
  <si>
    <t>1、购置洒水车1辆，实施幸和村内花坛新建改造20个，绿化200平方米，雨污管网改造100米，购置垃圾箱垃圾桶30个，实施古镇三堆六乱清理整治，完善村内及古镇标识、安防、环卫、破损路面修复等基础设施提升；2、汉双路沿线及部分村组道路沿线居住区新增垃圾池20处、垃圾箱50个、垃圾桶200个；3、村道绿化2㎞，污水管网改造提升100米；4、实施小菜园、小果园改造提升，打造庭院经济40户。</t>
  </si>
  <si>
    <t>幸和村、黄土岗村、火棺子树村、三柳村、龙垭村</t>
  </si>
  <si>
    <t>改善750户农户人居环境，提升民众生活质量，解决2160人环境卫生提升及夜间出行安全问题。</t>
  </si>
  <si>
    <t>一是改善农户居住环境，提升民众生活质量；二是通过项目施工带动30人务工增收1000元；三是带动40户庭院经济户年均增收500元以上。</t>
  </si>
  <si>
    <t>双河口镇龙垭和幸和易地搬迁安置小区后续基础设施配套项目</t>
  </si>
  <si>
    <t>对龙垭、幸和两个搬迁易地扶贫安置小区配套设施，污水处理等进行全面提升改造。</t>
  </si>
  <si>
    <t>龙垭村  幸和村</t>
  </si>
  <si>
    <t>雷  亮</t>
  </si>
  <si>
    <t>提高搬迁小区管理服务水平</t>
  </si>
  <si>
    <t>提高搬迁群众社区幸福感</t>
  </si>
  <si>
    <t>铁佛寺镇乡村振兴示范村（四合村）田园综合体二期产业园基础设施建设项目</t>
  </si>
  <si>
    <t>四合村修建通产业园跨中河桥一座，长25米，宽4.5米。</t>
  </si>
  <si>
    <t>带动10人务工，实现人均增收5000元</t>
  </si>
  <si>
    <t>铁佛寺镇乡村振兴示范村（四合村）产业园基础道路提等项目</t>
  </si>
  <si>
    <t>四合村七组蚕桑产业园（幼儿园门口至义山）产业路提等改造1200余米。</t>
  </si>
  <si>
    <t>务工带动农户增收</t>
  </si>
  <si>
    <t>通过带动群众就近务工带动农户增收；完善产业园基础设施，促进产业发展</t>
  </si>
  <si>
    <t>铁佛寺镇李庄村产业基础设施建设项目</t>
  </si>
  <si>
    <t>李庄村16组香椿产业园砂石路修建1.5公里；9组李子园修建砂石路1.5公里；修建蓄水池1至2处并完善管网设施等。</t>
  </si>
  <si>
    <t>李庄村</t>
  </si>
  <si>
    <t>发展产业，劳务带动增收，壮大村集体经济。</t>
  </si>
  <si>
    <t>预计带动农户就业50人；人均增收1000元。</t>
  </si>
  <si>
    <t>铁佛寺镇合一村猕猴桃园产业园配套设施建设项目</t>
  </si>
  <si>
    <t>1.合一村七组产业园铺砂石路400米、3.5米宽，并修便民桥一座；2.购置并安装猕猴桃园喷灌设施设备（包括水管、闸阀、喷头、接头等），实现对400亩产业园进行灌溉。</t>
  </si>
  <si>
    <t>劳务带动增收；提升产业园效益，增加集体收益。</t>
  </si>
  <si>
    <t>铁佛寺镇安坪村香椿产业路建设项目</t>
  </si>
  <si>
    <t>安坪村一组产业园产业路硬化1条，长1000米、宽3.5米。</t>
  </si>
  <si>
    <t>劳务带动增收，土地流转。</t>
  </si>
  <si>
    <t>通过产业路硬化，带动脱贫户产业园务工，土地流转，香椿园管护，带动周边6户脱贫户、12户一般农户增收</t>
  </si>
  <si>
    <t>铁佛寺镇易地搬迁安置小区基础设施提等升级项目</t>
  </si>
  <si>
    <t>1.对铁佛寺镇易地搬迁四合小区、龙泉小区地下污水收集池及排污管网进行全面升级改造，化粪池增容，新建地下排水系统，达到雨污分离处理；2.四合小区新建微型消防站一处（含配套设施装备）、四合小区各单元楼新建消防管网，龙泉小区消防管网维修；3.对现有的视频监控系统进行升级改造和在重要区域增设监控40处；4.在四合小区新建摩托车、电动车综合停车棚2处共计120平方米；5.新增及改造太阳能路灯50盏。</t>
  </si>
  <si>
    <t>完善社区基础设施建设，便民利民。</t>
  </si>
  <si>
    <t>增强社会治理效果，提升居民对党委政府、居委会认同感和提升居民幸福感。</t>
  </si>
  <si>
    <t>铁佛寺镇集镇生活宜居人居环境综合提升项目（二期）</t>
  </si>
  <si>
    <t>集镇社区工厂桥头至四合村八组胡家棚子沿线人居环境提升整治和农户庭院经济建设，具体包括沿线农户庭院经济打造和道路路面改造拓宽、破旧设施拆除等。</t>
  </si>
  <si>
    <t xml:space="preserve">四合村
集镇社区
</t>
  </si>
  <si>
    <t>劳务带动增收；改善集镇宜居环境，提升群众生活品质。</t>
  </si>
  <si>
    <t>提升集镇居住环境，打造美丽乡村，带动农旅融合协调发展。</t>
  </si>
  <si>
    <t>铁佛寺镇三清片区人居环境综合提升项目</t>
  </si>
  <si>
    <t>1.共同村辖区夜间出行安装太阳能照明路灯30盏；2.安坪村二组人居环境整治（村口至村部道路修复扩宽200m，并进行绿化；污水管网改造28户450米；村部周边修建休闲健身场所，购置健身器材）</t>
  </si>
  <si>
    <t>共同村
安坪村</t>
  </si>
  <si>
    <t>劳务带动增收，改善村容村貌，提升居民宜居品质</t>
  </si>
  <si>
    <t>提升居住环境，打造美丽乡村，兴村惠民。</t>
  </si>
  <si>
    <t>铁佛寺镇庭院经济和人居环境整治项目</t>
  </si>
  <si>
    <t>打造四合村、集中村、集镇社区庭院经济示范户50余户（房前屋后栽植经济林果，并配套基础设施建设）；</t>
  </si>
  <si>
    <t>四合村、集中村、集镇社区</t>
  </si>
  <si>
    <t>劳务带动增收；增加农户收入；改善宜居环境，提升群众生活品质。</t>
  </si>
  <si>
    <t>改善农户人居环境，带动农户增收</t>
  </si>
  <si>
    <t>大木坝生态清洁小流域治理项目</t>
  </si>
  <si>
    <t>新建土石坎梯田改造45hm2，经济林200hm2，水保林160hm2，生态修复11.2hm2；面源污染治理25hm2；新建生态护岸1028m；新建堤防工程404m；新建谷坊5座；堰塘整治工程8座；人居环境整治等。</t>
  </si>
  <si>
    <t>三元村</t>
  </si>
  <si>
    <t>王会兵</t>
  </si>
  <si>
    <t>生态修复，减少水土流失。</t>
  </si>
  <si>
    <t>新建土石坎梯田改造45hm2，经济林200hm2，水保林160hm2，生态修复11.2hm2</t>
  </si>
  <si>
    <t>陕西省中小河流治理项目汉阴县陕澳中医药产业园、涧池镇东坝村防洪工程</t>
  </si>
  <si>
    <t>陕澳中医药产业园防洪工程：新修堤防1374.4m,新修排洪明渠175m,新修下河踏步8处；涧池镇东坝村防洪：新修778.4米，新修排洪涵管45m,新修下河踏步2处。</t>
  </si>
  <si>
    <t>东坝村</t>
  </si>
  <si>
    <t>赵宁</t>
  </si>
  <si>
    <t>新建堤防，保障防洪安全。</t>
  </si>
  <si>
    <t>新建陕澳中医药产业园、污水处理厂、“汉阴大集”段防洪防洪安全。</t>
  </si>
  <si>
    <t>凤柳村到水田村灾后重建</t>
  </si>
  <si>
    <t>主要工程数量：M7.5浆砌片石420.17m³，C30水泥混凝土路面:320.59m³，</t>
  </si>
  <si>
    <t>双河口镇、观音河镇</t>
  </si>
  <si>
    <t>凤柳村、水田村</t>
  </si>
  <si>
    <t>修复路基路面，增设安全防护工程，保障车辆行人出行安全。</t>
  </si>
  <si>
    <r>
      <rPr>
        <sz val="11"/>
        <rFont val="仿宋"/>
        <charset val="134"/>
      </rPr>
      <t>修复M7.5浆砌片石420.17m</t>
    </r>
    <r>
      <rPr>
        <sz val="11"/>
        <rFont val="宋体"/>
        <charset val="134"/>
      </rPr>
      <t>³</t>
    </r>
    <r>
      <rPr>
        <sz val="11"/>
        <rFont val="仿宋"/>
        <charset val="134"/>
      </rPr>
      <t>，C30水泥混凝土路面:320.59m</t>
    </r>
    <r>
      <rPr>
        <sz val="11"/>
        <rFont val="宋体"/>
        <charset val="134"/>
      </rPr>
      <t>³</t>
    </r>
    <r>
      <rPr>
        <sz val="11"/>
        <rFont val="仿宋"/>
        <charset val="134"/>
      </rPr>
      <t>，</t>
    </r>
  </si>
  <si>
    <t>三塘村到长岭村灾后重建</t>
  </si>
  <si>
    <t>主要工程数量：M7.5浆砌片石1262m³，C30水泥混凝土路面:350m³，</t>
  </si>
  <si>
    <t>漩涡镇、汉阳镇</t>
  </si>
  <si>
    <t>三塘村、长岭村</t>
  </si>
  <si>
    <r>
      <rPr>
        <sz val="11"/>
        <rFont val="仿宋"/>
        <charset val="134"/>
      </rPr>
      <t>修复M7.5浆砌片石1262m</t>
    </r>
    <r>
      <rPr>
        <sz val="11"/>
        <rFont val="宋体"/>
        <charset val="134"/>
      </rPr>
      <t>³</t>
    </r>
    <r>
      <rPr>
        <sz val="11"/>
        <rFont val="仿宋"/>
        <charset val="134"/>
      </rPr>
      <t>，C30水泥混凝土路面:350m</t>
    </r>
    <r>
      <rPr>
        <sz val="11"/>
        <rFont val="宋体"/>
        <charset val="134"/>
      </rPr>
      <t>³</t>
    </r>
    <r>
      <rPr>
        <sz val="11"/>
        <rFont val="仿宋"/>
        <charset val="134"/>
      </rPr>
      <t>，</t>
    </r>
  </si>
  <si>
    <t>大涨河村道灾后重建</t>
  </si>
  <si>
    <t>主要工程数量：M7.5浆砌片石560m³，C30水泥混凝土路面:440m³，</t>
  </si>
  <si>
    <r>
      <rPr>
        <sz val="11"/>
        <rFont val="仿宋"/>
        <charset val="134"/>
      </rPr>
      <t>修复M7.5浆砌片石560m</t>
    </r>
    <r>
      <rPr>
        <sz val="11"/>
        <rFont val="宋体"/>
        <charset val="134"/>
      </rPr>
      <t>³</t>
    </r>
    <r>
      <rPr>
        <sz val="11"/>
        <rFont val="仿宋"/>
        <charset val="134"/>
      </rPr>
      <t>，C30水泥混凝土路面:440m</t>
    </r>
    <r>
      <rPr>
        <sz val="11"/>
        <rFont val="宋体"/>
        <charset val="134"/>
      </rPr>
      <t>³</t>
    </r>
    <r>
      <rPr>
        <sz val="11"/>
        <rFont val="仿宋"/>
        <charset val="134"/>
      </rPr>
      <t>，</t>
    </r>
  </si>
  <si>
    <t>双河村至老君关灾后重建</t>
  </si>
  <si>
    <t>主要工程数量：M7.5浆砌片石500m³，C30水泥混凝土路面:441m³，涵洞60m</t>
  </si>
  <si>
    <r>
      <rPr>
        <sz val="11"/>
        <rFont val="仿宋"/>
        <charset val="134"/>
      </rPr>
      <t>修复M7.5浆砌片石500m</t>
    </r>
    <r>
      <rPr>
        <sz val="11"/>
        <rFont val="宋体"/>
        <charset val="134"/>
      </rPr>
      <t>³</t>
    </r>
    <r>
      <rPr>
        <sz val="11"/>
        <rFont val="仿宋"/>
        <charset val="134"/>
      </rPr>
      <t>，C30水泥混凝土路面:441m</t>
    </r>
    <r>
      <rPr>
        <sz val="11"/>
        <rFont val="宋体"/>
        <charset val="134"/>
      </rPr>
      <t>³</t>
    </r>
    <r>
      <rPr>
        <sz val="11"/>
        <rFont val="仿宋"/>
        <charset val="134"/>
      </rPr>
      <t>，涵洞60m</t>
    </r>
  </si>
  <si>
    <t>杨家坝村至幸和村灾后重建</t>
  </si>
  <si>
    <t>主要工程数量：M7.5浆砌片石2410.35m³，C30水泥混凝土路面:531.19m³，坍塌方1120m3</t>
  </si>
  <si>
    <t>城关镇、双河口镇</t>
  </si>
  <si>
    <t>杨家坝村、幸和村</t>
  </si>
  <si>
    <r>
      <rPr>
        <sz val="11"/>
        <rFont val="仿宋"/>
        <charset val="134"/>
      </rPr>
      <t>修复M7.5浆砌片石2410.35m</t>
    </r>
    <r>
      <rPr>
        <sz val="11"/>
        <rFont val="宋体"/>
        <charset val="134"/>
      </rPr>
      <t>³</t>
    </r>
    <r>
      <rPr>
        <sz val="11"/>
        <rFont val="仿宋"/>
        <charset val="134"/>
      </rPr>
      <t>，C30水泥混凝土路面:531.19m</t>
    </r>
    <r>
      <rPr>
        <sz val="11"/>
        <rFont val="宋体"/>
        <charset val="134"/>
      </rPr>
      <t>³</t>
    </r>
    <r>
      <rPr>
        <sz val="11"/>
        <rFont val="仿宋"/>
        <charset val="134"/>
      </rPr>
      <t>，坍塌方1120m3</t>
    </r>
  </si>
  <si>
    <t>赵家河村至铜钱村灾后重建</t>
  </si>
  <si>
    <t>主要工程数量：M7.5浆砌片石432m³，C30水泥混凝土路面:395m³，</t>
  </si>
  <si>
    <t>城关镇、铁佛寺镇</t>
  </si>
  <si>
    <t>赵家河村、铜钱村</t>
  </si>
  <si>
    <r>
      <rPr>
        <sz val="11"/>
        <rFont val="仿宋"/>
        <charset val="134"/>
      </rPr>
      <t>修复M7.5浆砌片石432m</t>
    </r>
    <r>
      <rPr>
        <sz val="11"/>
        <rFont val="宋体"/>
        <charset val="134"/>
      </rPr>
      <t>³</t>
    </r>
    <r>
      <rPr>
        <sz val="11"/>
        <rFont val="仿宋"/>
        <charset val="134"/>
      </rPr>
      <t>，C30水泥混凝土路面:395m</t>
    </r>
    <r>
      <rPr>
        <sz val="11"/>
        <rFont val="宋体"/>
        <charset val="134"/>
      </rPr>
      <t>³</t>
    </r>
    <r>
      <rPr>
        <sz val="11"/>
        <rFont val="仿宋"/>
        <charset val="134"/>
      </rPr>
      <t>，</t>
    </r>
  </si>
  <si>
    <t>高峰村到黄龙村灾后重建</t>
  </si>
  <si>
    <t>主要工程数量：M7.5浆砌片石490m³，C30水泥混凝土路面:420m³，波形护栏4C（新）76m；</t>
  </si>
  <si>
    <t>铁佛寺镇、双河口镇</t>
  </si>
  <si>
    <t>高峰村、黄龙村</t>
  </si>
  <si>
    <r>
      <rPr>
        <sz val="11"/>
        <rFont val="仿宋"/>
        <charset val="134"/>
      </rPr>
      <t>修复M7.5浆砌片石490m</t>
    </r>
    <r>
      <rPr>
        <sz val="11"/>
        <rFont val="宋体"/>
        <charset val="134"/>
      </rPr>
      <t>³</t>
    </r>
    <r>
      <rPr>
        <sz val="11"/>
        <rFont val="仿宋"/>
        <charset val="134"/>
      </rPr>
      <t>，C30水泥混凝土路面:420m</t>
    </r>
    <r>
      <rPr>
        <sz val="11"/>
        <rFont val="宋体"/>
        <charset val="134"/>
      </rPr>
      <t>³</t>
    </r>
    <r>
      <rPr>
        <sz val="11"/>
        <rFont val="仿宋"/>
        <charset val="134"/>
      </rPr>
      <t>，波形护栏4C（新）76m；</t>
    </r>
  </si>
  <si>
    <t>上七村至双坪村灾后重建</t>
  </si>
  <si>
    <t>主要工程数量：M7.5浆砌片石1480.17m³，挖除旧水泥砼面板:889.19㎡，C30水泥混凝土路面:320.59m³，C20砼边沟:36.16m³，借石渣填筑:2233.78m³，波形护栏4C（新）176m；</t>
  </si>
  <si>
    <t>上七村、双坪村</t>
  </si>
  <si>
    <r>
      <rPr>
        <sz val="11"/>
        <rFont val="仿宋"/>
        <charset val="134"/>
      </rPr>
      <t>修复M7.5浆砌片石1480.17m</t>
    </r>
    <r>
      <rPr>
        <sz val="11"/>
        <rFont val="宋体"/>
        <charset val="134"/>
      </rPr>
      <t>³</t>
    </r>
    <r>
      <rPr>
        <sz val="11"/>
        <rFont val="仿宋"/>
        <charset val="134"/>
      </rPr>
      <t>，挖除旧水泥砼面板:889.19㎡，C30水泥混凝土路面:320.59m</t>
    </r>
    <r>
      <rPr>
        <sz val="11"/>
        <rFont val="宋体"/>
        <charset val="134"/>
      </rPr>
      <t>³</t>
    </r>
    <r>
      <rPr>
        <sz val="11"/>
        <rFont val="仿宋"/>
        <charset val="134"/>
      </rPr>
      <t>，C20砼边沟:36.16m</t>
    </r>
    <r>
      <rPr>
        <sz val="11"/>
        <rFont val="宋体"/>
        <charset val="134"/>
      </rPr>
      <t>³</t>
    </r>
    <r>
      <rPr>
        <sz val="11"/>
        <rFont val="仿宋"/>
        <charset val="134"/>
      </rPr>
      <t>，借石渣填筑:2233.78m</t>
    </r>
    <r>
      <rPr>
        <sz val="11"/>
        <rFont val="宋体"/>
        <charset val="134"/>
      </rPr>
      <t>³</t>
    </r>
    <r>
      <rPr>
        <sz val="11"/>
        <rFont val="仿宋"/>
        <charset val="134"/>
      </rPr>
      <t>，波形护栏4C（新）176m；</t>
    </r>
  </si>
  <si>
    <t>群英村至上七村灾后重建</t>
  </si>
  <si>
    <t>主要工程数量：M7.5浆砌片石4460m3，坍塌方5000m3，涵洞100m，C30水泥砼面板300m2</t>
  </si>
  <si>
    <t>群英村、上七村</t>
  </si>
  <si>
    <t>修复M7.5浆砌片石4460m3，坍塌方5000m3，涵洞100m，C30水泥砼面板300m2</t>
  </si>
  <si>
    <t>长岭村至双坪村灾后重建</t>
  </si>
  <si>
    <t>主要工程数量：M7.5浆砌片石1000m3，坍塌方4000m3，涵洞20m，C30水泥砼面板200m2；K20、K21两处路基下沉治理</t>
  </si>
  <si>
    <t>长岭村、双坪村</t>
  </si>
  <si>
    <t>修复M7.5浆砌片石1000m3，坍塌方4000m3，涵洞20m，C30水泥砼面板200m2；K20、K21两处路基下沉治理</t>
  </si>
  <si>
    <t>金红村至林家铺子道路灾后重建</t>
  </si>
  <si>
    <t>主要工程数量：M7.5浆砌片石4200m3，坍塌方1200m3，涵洞64m，C30水泥砼面板3500m2</t>
  </si>
  <si>
    <t>金红村</t>
  </si>
  <si>
    <t>修复M7.5浆砌片石4200m3，坍塌方1200m3，涵洞64m，C30水泥砼面板3500m2</t>
  </si>
  <si>
    <t>群英村至大坝村灾后重建</t>
  </si>
  <si>
    <t>主要工程数量：M7.5浆砌片石2900m3，C30水泥砼面板1300m2</t>
  </si>
  <si>
    <t>大坝村</t>
  </si>
  <si>
    <t>修复M7.5浆砌片石2900m3，C30水泥砼面板1300m2</t>
  </si>
  <si>
    <t>笔架村七里沟道路灾后重建</t>
  </si>
  <si>
    <t>主要工程数量：M7.5浆砌片石3390.5m3，坍塌方5112m3，涵洞8m</t>
  </si>
  <si>
    <t>笔架村</t>
  </si>
  <si>
    <t>修复M7.5浆砌片石3390.5m3，坍塌方5112m3，涵洞8m</t>
  </si>
  <si>
    <t>杨家坝村至药王村灾后重建</t>
  </si>
  <si>
    <t>主要工程数量：M7.5浆砌片石5615.7m3，坍塌方5879m3，涵洞13m，C30水泥砼面板637.2㎡，4+500、K7+800滑坡治理预估100万</t>
  </si>
  <si>
    <t>修复M7.5浆砌片石5615.7m3，坍塌方5879m3，涵洞13m，C30水泥砼面板637.2㎡，4+500、K7+800滑坡治理预估100万</t>
  </si>
  <si>
    <t>三坪村至长明灾后重建</t>
  </si>
  <si>
    <t>主要工程数量：M7.5浆砌片石3675.8m3，坍塌方370.01m3，涵洞22m，C30水泥砼面板1750㎡</t>
  </si>
  <si>
    <t>修复M7.5浆砌片石3675.8m3，坍塌方370.01m3，涵洞22m，C30水泥砼面板1750㎡</t>
  </si>
  <si>
    <t>李庄村至东风村灾后重建</t>
  </si>
  <si>
    <t>主要工程数量：M7.5浆砌片石5793.31m3，坍塌方504m3，涵洞16m，水泥砼面板800㎡</t>
  </si>
  <si>
    <t>东风村</t>
  </si>
  <si>
    <t>修复M7.5浆砌片石5793.31m3，坍塌方504m3，涵洞16m，水泥砼面板800㎡</t>
  </si>
  <si>
    <t>汉阳镇健康村K0+000～K0+915.069段滑坡改线工程</t>
  </si>
  <si>
    <t>项目位于汉阳镇健康村通村主干道康家沟路段，路线长度0.915km。全线按照小交通量农村公路四级（II类）标准建设建设，设计速度15km/h，路基宽度4.5m，路面宽度4.0m，两侧各0.25mC20混凝土硬化路肩，水泥混凝土路面。</t>
  </si>
  <si>
    <t>新建路线长度小交通量农村公路四级0.915km。</t>
  </si>
  <si>
    <t>安坪桥灾后重建工程</t>
  </si>
  <si>
    <t>项目位于汉阴县铁佛寺镇安坪村，桥长33.1m，桥面宽6.5m，桥梁上部结构采用2-10m现浇钢筋混凝土实心板。下部结构为双柱式墩、扩大基础，U型桥台。</t>
  </si>
  <si>
    <t>新建桥梁长33.1m。</t>
  </si>
  <si>
    <t>洞河村至麻柳村灾后重建工程</t>
  </si>
  <si>
    <t>项目路线起点位于洞河村接温洞路K4+020处，路线沿洞河西岸向东北方向布线，途经麻柳村，路线终点位于共同村接共同大桥，路线全长5.890Km。</t>
  </si>
  <si>
    <t>洞河村、麻柳村</t>
  </si>
  <si>
    <t>新建农村道路全长5.890Km。</t>
  </si>
  <si>
    <t>汉阴县双乳镇千亩荷塘至颐品庄园旅游公路工程</t>
  </si>
  <si>
    <t>路线起点位于双乳镇双乳村，接G316于K1944+820处，路线于K0+070处下穿阳安铁路(净高5.0m，净宽6.8m)，沿线途径千亩荷塘、双乳蔬菜现代农业园区，路线终点位于双乳镇三同村颐品庄园，接既有通村水泥路。路线全长2.121Km，路基宽度6.5m，路面宽度6.0m，沥青混凝土路面。</t>
  </si>
  <si>
    <t>双乳村、三同村</t>
  </si>
  <si>
    <t>巩固提升交通脱贫攻坚成果，促进区域内产业及旅游业发展，带动沿线群众脱贫致富。</t>
  </si>
  <si>
    <t>目标1：完成汉阴县双乳镇千亩荷塘至颐品庄园旅游公路工程；目标2：改善607户脱贫户出行条件，缩短平均出行时间0.5小时；目标3：受益脱贫户满意度达到95%。</t>
  </si>
  <si>
    <t>蒲田路(316国道至桃花居段)“白改黑”公路工程</t>
  </si>
  <si>
    <t>路线起点位于蒲溪镇蒲溪村接国道G316，路线终点位于蒲溪镇盘龙村桃花居，路线全长5.760公里。主要建设内容为修复路基、路面病害，对全段旧混凝土路面进行拉毛处理，并铺设5cmAC-16中粒式改性沥青混凝土面层，同时增设必要的安防措施，保证行车安全。</t>
  </si>
  <si>
    <t>蒲溪村、盘龙村</t>
  </si>
  <si>
    <t>目标1：完成蒲田路(316国道至桃花居段)“白改黑”公路工程；目标2：改善803户脱贫户出行条件，缩短平均出行时间0.5小时；目标3：受益脱贫户满意度达到95%。</t>
  </si>
  <si>
    <t>涧池镇洞河村金硕生猪养殖场产业路</t>
  </si>
  <si>
    <t>路线起点位于洞河村接316国道，路线终点位于金硕现代农业园大门口，全长2.743km，路基宽度6.5m，路面宽度6m，水泥混凝土路面。</t>
  </si>
  <si>
    <t>目标1：完成涧池镇洞河村金硕现代农业园产业路建设项目；目标2：改善69户脱贫户出行条件，缩短平均出行时间0.5小时；目标3：受益脱贫户满意度达到95%。</t>
  </si>
  <si>
    <t>蒲溪镇肉制品加工项目道路工程</t>
  </si>
  <si>
    <t>路线起点位于G316国道，路线终点位于规划建设肉制品加工厂大门口，路线全长0.513Km。按照小交通量四级II类公路技术标准进行设计，路基宽度为7.5米,路面宽度6.5米，双侧硬路肩各0.5米。水泥混凝土面层。</t>
  </si>
  <si>
    <t>目标1：完成蒲溪镇肉制品加工项目道路工程建设项目；目标2：改善61户脱贫户出行条件，缩短平均出行时间0.5小时；目标3：受益脱贫户满意度达到95%。</t>
  </si>
  <si>
    <t>汉阴县涧池镇龙寨沟景区旅游道路</t>
  </si>
  <si>
    <t>路线起点位于涧池镇公星村接双涧路，路线终点位于涧池镇仁河村龙寨沟，全长4.1km，路基宽度6.5m，路面宽度6m，水泥混凝土路面。</t>
  </si>
  <si>
    <t>目标1：完成汉阴县涧池镇龙寨沟景区旅游道路建设项目；目标2：改善1432户脱贫户出行条件，缩短平均出行时间0.5小时；目标3：受益脱贫户满意度达到95%。</t>
  </si>
  <si>
    <t>汉阳镇双坪村过境线道路工程</t>
  </si>
  <si>
    <t>路线起点位于汉阳镇双坪村八组茶园坑，终点位于汉阳镇双坪村三组石梁子，路线总长度3.740km，路基宽度6.5m，路面宽度6.0m，两侧各0.25m C20混凝土硬化路肩，水泥混凝土路面。</t>
  </si>
  <si>
    <t>目标1：完成汉阳镇双坪村过境线道路工程建设项目；目标2：改善543户脱贫户出行条件，缩短平均出行时间0.5小时；目标3：受益脱贫户满意度达到95%。</t>
  </si>
  <si>
    <t>汉阴县平梁镇太行至登天道路改造工程</t>
  </si>
  <si>
    <t>路线起点位于平梁镇太行村沐浴河旅游公路8公里处，路线沿太行驿站景区由南向北依次途径太行村、罗家院子、蔡家老屋、曾家大院、枫树槽等村庄，路线终点顺接平梁镇登天村县道X305平酒路交叉口，接现有水泥路。本项目路线全长4.518Km；全线按照四级公路标准建设，设计速度20Km/h，路基宽度6.5m，路面宽度6.0m，两侧各0.25m C20混凝土硬化路肩，沥青混凝土路面</t>
  </si>
  <si>
    <t>太行村、登天村</t>
  </si>
  <si>
    <t>目标1：完成汉阴县平梁镇太行至登天道路改造建设项目；目标2：改善762户脱贫户出行条件，缩短平均出行时间0.5小时；目标3：受益脱贫户满意度达到95%。</t>
  </si>
  <si>
    <t>汉阴县大三格污水收集管网建设项目</t>
  </si>
  <si>
    <r>
      <rPr>
        <sz val="11"/>
        <rFont val="仿宋"/>
        <charset val="134"/>
      </rPr>
      <t>DN200PE管道20.58km，地面拆除3.42km，地面修复3.42km，PVC管道铺设1.9km，砖砌检查井686座，铸铁球磨井盖686个，连接井611座，饮水管道修复7.2km，挡墙720m</t>
    </r>
    <r>
      <rPr>
        <sz val="11"/>
        <rFont val="宋体"/>
        <charset val="134"/>
      </rPr>
      <t>³</t>
    </r>
    <r>
      <rPr>
        <sz val="11"/>
        <rFont val="仿宋"/>
        <charset val="134"/>
      </rPr>
      <t>，砼支墩385个</t>
    </r>
  </si>
  <si>
    <t>城关镇、涧池镇、蒲溪镇、双乳镇、平梁镇、漩涡镇、汉阳镇、观音河镇</t>
  </si>
  <si>
    <t>收集332户污水进入管网集中处理，改善生活环境</t>
  </si>
  <si>
    <t>汉阴县农村生活垃圾收集清运设备购置</t>
  </si>
  <si>
    <t>购置户用40升双色分类垃圾桶500个，5立方挂壁式垃圾箱95个，5立方挂壁式垃圾车4辆</t>
  </si>
  <si>
    <t>全县10个镇</t>
  </si>
  <si>
    <t>60个村</t>
  </si>
  <si>
    <t>完成垃圾收集清运，净化农村环境，公益岗位务工增收</t>
  </si>
  <si>
    <t>汉阴县农村生活污水管网建设</t>
  </si>
  <si>
    <t>修建污水收集管网4000米，检查井80个，</t>
  </si>
  <si>
    <t>30个</t>
  </si>
  <si>
    <t>完成管网、检查井建设，优化美化农村环境，项目建设带动农户务工增收</t>
  </si>
  <si>
    <t>2023年漩涡镇龙泉村医疗改善配套基础设施项目</t>
  </si>
  <si>
    <t>龙泉村健康帮扶基础设施配套改造项目</t>
  </si>
  <si>
    <t>龙泉村</t>
  </si>
  <si>
    <t>解决周围百姓就医问题</t>
  </si>
  <si>
    <t>解决龙泉村卫生室安全隐患</t>
  </si>
  <si>
    <t>2023年汉阴县衔接资金项目管理费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</si>
  <si>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t>
  </si>
  <si>
    <t>通过加强项目管理，提高衔接项目管理水平，管护好用好衔接资金</t>
  </si>
  <si>
    <t>汉阴县扶贫项目资产后续管护</t>
  </si>
  <si>
    <t>扶贫（衔接）项目资产后续管理相关支出</t>
  </si>
  <si>
    <t>管好扶贫资产同时，间接带动脱贫人口和监测户增收</t>
  </si>
  <si>
    <t>2023年汉阴县乡村振兴示范镇村规划编制项目</t>
  </si>
  <si>
    <t>用于乡村振兴示范镇村项目前期设计、招投标、可行性研究等相关支出。</t>
  </si>
  <si>
    <t>为乡村振兴示范镇村建设提供前期规划的技术支持，推动乡村振兴发展。</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</si>
</sst>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3">
    <font>
      <sz val="11"/>
      <color theme="1"/>
      <name val="宋体"/>
      <charset val="134"/>
      <scheme val="minor"/>
    </font>
    <font>
      <sz val="12"/>
      <name val="Arial"/>
      <charset val="134"/>
    </font>
    <font>
      <sz val="12"/>
      <name val="黑体"/>
      <charset val="134"/>
    </font>
    <font>
      <sz val="11"/>
      <name val="仿宋_GB2312"/>
      <charset val="134"/>
    </font>
    <font>
      <sz val="12"/>
      <name val="仿宋_GB2312"/>
      <charset val="134"/>
    </font>
    <font>
      <sz val="12"/>
      <name val="仿宋"/>
      <charset val="134"/>
    </font>
    <font>
      <sz val="11"/>
      <name val="宋体"/>
      <charset val="134"/>
      <scheme val="minor"/>
    </font>
    <font>
      <sz val="10"/>
      <name val="仿宋"/>
      <charset val="134"/>
    </font>
    <font>
      <sz val="11"/>
      <name val="仿宋_GB2312"/>
      <charset val="0"/>
    </font>
    <font>
      <sz val="12"/>
      <name val="Arial"/>
      <charset val="0"/>
    </font>
    <font>
      <sz val="16"/>
      <name val="黑体"/>
      <charset val="134"/>
    </font>
    <font>
      <sz val="28"/>
      <name val="方正小标宋简体"/>
      <charset val="134"/>
    </font>
    <font>
      <sz val="11"/>
      <name val="仿宋"/>
      <charset val="134"/>
    </font>
    <font>
      <sz val="12"/>
      <color theme="1"/>
      <name val="仿宋_GB2312"/>
      <charset val="134"/>
    </font>
    <font>
      <sz val="12"/>
      <color theme="1"/>
      <name val="仿宋"/>
      <charset val="134"/>
    </font>
    <font>
      <sz val="12"/>
      <color rgb="FF000000"/>
      <name val="仿宋_GB2312"/>
      <charset val="134"/>
    </font>
    <font>
      <sz val="10"/>
      <color theme="1"/>
      <name val="仿宋"/>
      <charset val="134"/>
    </font>
    <font>
      <sz val="11"/>
      <color indexed="8"/>
      <name val="仿宋_GB2312"/>
      <charset val="134"/>
    </font>
    <font>
      <sz val="9"/>
      <color theme="1"/>
      <name val="仿宋"/>
      <charset val="134"/>
    </font>
    <font>
      <sz val="10"/>
      <color theme="1"/>
      <name val="宋体"/>
      <charset val="134"/>
      <scheme val="minor"/>
    </font>
    <font>
      <sz val="11"/>
      <name val="仿宋"/>
      <charset val="0"/>
    </font>
    <font>
      <sz val="12"/>
      <color theme="1"/>
      <name val="黑体"/>
      <charset val="134"/>
    </font>
    <font>
      <sz val="10"/>
      <color theme="1"/>
      <name val="黑体"/>
      <charset val="134"/>
    </font>
    <font>
      <b/>
      <sz val="11"/>
      <color theme="1"/>
      <name val="宋体"/>
      <charset val="134"/>
      <scheme val="minor"/>
    </font>
    <font>
      <sz val="16"/>
      <color theme="1"/>
      <name val="黑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1"/>
      <name val="Times New Roman"/>
      <charset val="134"/>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4" borderId="10" applyNumberFormat="0" applyAlignment="0" applyProtection="0">
      <alignment vertical="center"/>
    </xf>
    <xf numFmtId="0" fontId="39" fillId="5" borderId="11" applyNumberFormat="0" applyAlignment="0" applyProtection="0">
      <alignment vertical="center"/>
    </xf>
    <xf numFmtId="0" fontId="40" fillId="5" borderId="10" applyNumberFormat="0" applyAlignment="0" applyProtection="0">
      <alignment vertical="center"/>
    </xf>
    <xf numFmtId="0" fontId="41" fillId="6" borderId="12" applyNumberFormat="0" applyAlignment="0" applyProtection="0">
      <alignment vertical="center"/>
    </xf>
    <xf numFmtId="0" fontId="42" fillId="0" borderId="13" applyNumberFormat="0" applyFill="0" applyAlignment="0" applyProtection="0">
      <alignment vertical="center"/>
    </xf>
    <xf numFmtId="0" fontId="43" fillId="0" borderId="1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horizontal="center" vertical="center" wrapText="1"/>
    </xf>
    <xf numFmtId="0" fontId="6" fillId="0" borderId="0" xfId="0" applyFont="1" applyFill="1" applyBorder="1" applyAlignment="1">
      <alignment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6" fontId="10" fillId="0" borderId="0" xfId="0" applyNumberFormat="1" applyFont="1" applyFill="1" applyAlignment="1">
      <alignment horizontal="left" vertical="center" wrapText="1"/>
    </xf>
    <xf numFmtId="176" fontId="11"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7" fillId="0" borderId="1" xfId="0" applyFont="1" applyFill="1" applyBorder="1" applyAlignment="1">
      <alignment vertical="center"/>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9"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20"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0" fillId="0" borderId="0" xfId="0" applyFill="1" applyAlignment="1">
      <alignment vertical="center"/>
    </xf>
    <xf numFmtId="0" fontId="16" fillId="0" borderId="1" xfId="0" applyFont="1" applyFill="1" applyBorder="1" applyAlignment="1">
      <alignment vertical="center"/>
    </xf>
    <xf numFmtId="0" fontId="0" fillId="0" borderId="0" xfId="0"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1" fillId="0" borderId="0"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left" vertical="center"/>
    </xf>
    <xf numFmtId="49" fontId="28" fillId="2"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29" fillId="0" borderId="1" xfId="0" applyFont="1" applyFill="1" applyBorder="1" applyAlignment="1">
      <alignment horizontal="center" vertical="center" wrapText="1"/>
    </xf>
    <xf numFmtId="0" fontId="21"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z4y51fekxqkt21\FileStorage\File\2022-10\&#27721;&#38452;&#21439;2023&#24180;&#24041;&#22266;&#25299;&#23637;&#33073;&#36139;&#25915;&#22362;&#25104;&#26524;&#21644;&#20065;&#26449;&#25391;&#20852;&#39033;&#30446;&#24211;&#26126;&#32454;&#34920;%20-%20&#21103;&#2641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明细表 (2)"/>
    </sheetNames>
    <sheetDataSet>
      <sheetData sheetId="0">
        <row r="2">
          <cell r="B2" t="str">
            <v>项目名称
（自定义名称）</v>
          </cell>
          <cell r="C2" t="str">
            <v>项目摘要
（建设内容及规模）</v>
          </cell>
          <cell r="D2" t="str">
            <v>项目实施地点</v>
          </cell>
        </row>
        <row r="2">
          <cell r="F2" t="str">
            <v>规划年度</v>
          </cell>
          <cell r="G2" t="str">
            <v>主管
单位</v>
          </cell>
          <cell r="H2" t="str">
            <v>项目
负责
人</v>
          </cell>
          <cell r="I2" t="str">
            <v>联系电话</v>
          </cell>
          <cell r="J2" t="str">
            <v>项目预算总投资（万元）</v>
          </cell>
          <cell r="K2" t="str">
            <v>项目
归属</v>
          </cell>
          <cell r="L2" t="str">
            <v>直接受益
脱贫人口</v>
          </cell>
        </row>
        <row r="2">
          <cell r="N2" t="str">
            <v>受益总人口</v>
          </cell>
          <cell r="O2" t="str">
            <v>联农带农机制</v>
          </cell>
          <cell r="P2" t="str">
            <v>绩效目标</v>
          </cell>
        </row>
        <row r="3">
          <cell r="D3" t="str">
            <v>镇</v>
          </cell>
          <cell r="E3" t="str">
            <v>村</v>
          </cell>
        </row>
        <row r="3">
          <cell r="J3" t="str">
            <v>合计</v>
          </cell>
        </row>
        <row r="4">
          <cell r="L4" t="str">
            <v>户数
(户)</v>
          </cell>
          <cell r="M4" t="str">
            <v>人数
（人）</v>
          </cell>
        </row>
        <row r="5">
          <cell r="B5" t="str">
            <v>铁佛寺镇安坪村香椿产业分拣厂房建设项目</v>
          </cell>
          <cell r="C5" t="str">
            <v>建设香椿初级加工、分拣厂房；建设烘干室120㎡、购置烘干设备一套。</v>
          </cell>
          <cell r="D5" t="str">
            <v>铁佛寺镇</v>
          </cell>
          <cell r="E5" t="str">
            <v>安坪村</v>
          </cell>
          <cell r="F5" t="str">
            <v>2023年</v>
          </cell>
          <cell r="G5" t="str">
            <v>铁佛寺镇人民政府</v>
          </cell>
          <cell r="H5" t="str">
            <v>马文佩</v>
          </cell>
          <cell r="I5">
            <v>15109153366</v>
          </cell>
          <cell r="J5">
            <v>35</v>
          </cell>
          <cell r="K5" t="str">
            <v>巩固提升项目</v>
          </cell>
          <cell r="L5">
            <v>53</v>
          </cell>
          <cell r="M5">
            <v>310</v>
          </cell>
          <cell r="N5">
            <v>412</v>
          </cell>
          <cell r="O5" t="str">
            <v>劳务带动增收，产业增收分红</v>
          </cell>
          <cell r="P5" t="str">
            <v>带动116户脱贫群众增收</v>
          </cell>
        </row>
        <row r="6">
          <cell r="B6" t="str">
            <v>铁佛寺镇高峰村蚕桑产业及配套设施建设项目</v>
          </cell>
          <cell r="C6" t="str">
            <v>新建500㎡蚕室1处；连接蚕室涵管桥两侧修建河提45米；配套修建蚕室挡坎1处（约400m³）。</v>
          </cell>
          <cell r="D6" t="str">
            <v>铁佛寺镇</v>
          </cell>
          <cell r="E6" t="str">
            <v>高峰村</v>
          </cell>
          <cell r="F6">
            <v>2023</v>
          </cell>
          <cell r="G6" t="str">
            <v>铁佛寺镇人民政府</v>
          </cell>
          <cell r="H6" t="str">
            <v>马文佩</v>
          </cell>
          <cell r="I6">
            <v>15109153366</v>
          </cell>
          <cell r="J6">
            <v>58</v>
          </cell>
          <cell r="K6" t="str">
            <v>巩固提升项目</v>
          </cell>
          <cell r="L6">
            <v>98</v>
          </cell>
          <cell r="M6">
            <v>295</v>
          </cell>
          <cell r="N6">
            <v>451</v>
          </cell>
          <cell r="O6" t="str">
            <v>壮大集体经济，带动脱贫户致富增收.</v>
          </cell>
          <cell r="P6" t="str">
            <v>年度实现集体经济增收5万元</v>
          </cell>
        </row>
        <row r="7">
          <cell r="B7" t="str">
            <v>铁佛寺镇共同村产业发展及配套设施建设项目</v>
          </cell>
          <cell r="C7" t="str">
            <v>共同村二组新建300㎡养蚕室1处；依托桑园新建养鸡场一处，发展林下养鸡。</v>
          </cell>
          <cell r="D7" t="str">
            <v>铁佛寺镇</v>
          </cell>
          <cell r="E7" t="str">
            <v>共同村</v>
          </cell>
          <cell r="F7">
            <v>2023</v>
          </cell>
          <cell r="G7" t="str">
            <v>铁佛寺镇人民政府</v>
          </cell>
          <cell r="H7" t="str">
            <v>马文佩</v>
          </cell>
          <cell r="I7">
            <v>15109153366</v>
          </cell>
          <cell r="J7">
            <v>45</v>
          </cell>
          <cell r="K7" t="str">
            <v>巩固提升项目</v>
          </cell>
          <cell r="L7">
            <v>16</v>
          </cell>
          <cell r="M7">
            <v>53</v>
          </cell>
          <cell r="N7">
            <v>120</v>
          </cell>
          <cell r="O7" t="str">
            <v>劳务带动增收，增加集体经济收入</v>
          </cell>
          <cell r="P7" t="str">
            <v>通过发展蚕桑产业增加村集体收入，带动农户人均增收1500元。</v>
          </cell>
        </row>
        <row r="8">
          <cell r="B8" t="str">
            <v>铁佛寺镇集中村养牛场改扩建项目</v>
          </cell>
          <cell r="C8" t="str">
            <v>修建牛粪加工处理干湿分离厂房150㎡；牛场扩建250㎡。</v>
          </cell>
          <cell r="D8" t="str">
            <v>铁佛寺镇</v>
          </cell>
          <cell r="E8" t="str">
            <v>集中村</v>
          </cell>
          <cell r="F8">
            <v>2023</v>
          </cell>
          <cell r="G8" t="str">
            <v>铁佛寺镇人民政府</v>
          </cell>
          <cell r="H8" t="str">
            <v>马文佩</v>
          </cell>
          <cell r="I8">
            <v>15109153366</v>
          </cell>
          <cell r="J8">
            <v>40</v>
          </cell>
          <cell r="K8" t="str">
            <v>巩固提升项目</v>
          </cell>
          <cell r="L8" t="str">
            <v>32</v>
          </cell>
          <cell r="M8" t="str">
            <v>96</v>
          </cell>
          <cell r="N8" t="str">
            <v>156</v>
          </cell>
          <cell r="O8" t="str">
            <v>扩大养殖规模，壮大集体经济，增加务工和入股分红收入。</v>
          </cell>
          <cell r="P8" t="str">
            <v>通过带动，实现户均增收400元。</v>
          </cell>
        </row>
        <row r="9">
          <cell r="B9" t="str">
            <v>铁佛寺镇双喜村蚕室及配套设施建设项目</v>
          </cell>
          <cell r="C9" t="str">
            <v>双喜村二组新建蚕室1处500㎡及配套设施。</v>
          </cell>
          <cell r="D9" t="str">
            <v>铁佛寺镇</v>
          </cell>
          <cell r="E9" t="str">
            <v>双喜村</v>
          </cell>
          <cell r="F9" t="str">
            <v>2023年</v>
          </cell>
          <cell r="G9" t="str">
            <v>铁佛寺镇人民政府</v>
          </cell>
          <cell r="H9" t="str">
            <v>马文佩</v>
          </cell>
          <cell r="I9">
            <v>15109153366</v>
          </cell>
          <cell r="J9">
            <v>50</v>
          </cell>
          <cell r="K9" t="str">
            <v>巩固提升项目</v>
          </cell>
          <cell r="L9">
            <v>52</v>
          </cell>
          <cell r="M9">
            <v>184</v>
          </cell>
          <cell r="N9">
            <v>290</v>
          </cell>
          <cell r="O9" t="str">
            <v>
促进村集体经济增收，务工就业增收。</v>
          </cell>
          <cell r="P9" t="str">
            <v>征用土地3户1亩农户增收3万元；促进村集体经济增收年均2万元；务工就业8人，人均年增收5000元。</v>
          </cell>
        </row>
        <row r="10">
          <cell r="B10" t="str">
            <v>铁佛寺镇乡村振兴示范村（四合村）田园综合体二期新建蚕室项目</v>
          </cell>
          <cell r="C10" t="str">
            <v>四合村新建蚕室1处600㎡及购买蚕具配套设备；依托桑园，新建桑下养鸡场一处，进行林下养鸡</v>
          </cell>
          <cell r="D10" t="str">
            <v>铁佛寺镇</v>
          </cell>
          <cell r="E10" t="str">
            <v>四合村</v>
          </cell>
          <cell r="F10">
            <v>2023</v>
          </cell>
          <cell r="G10" t="str">
            <v>铁佛寺镇人民政府</v>
          </cell>
          <cell r="H10" t="str">
            <v>马文佩</v>
          </cell>
          <cell r="I10">
            <v>15109153366</v>
          </cell>
          <cell r="J10">
            <v>55</v>
          </cell>
          <cell r="K10" t="str">
            <v>巩固提升项目</v>
          </cell>
          <cell r="L10">
            <v>25</v>
          </cell>
          <cell r="M10">
            <v>73</v>
          </cell>
          <cell r="N10">
            <v>135</v>
          </cell>
          <cell r="O10" t="str">
            <v>流转土地增收；劳务带动增收；村集体增收带动农户增收。</v>
          </cell>
          <cell r="P10" t="str">
            <v>劳务带动农户增加收入，带动农户10人，人均增收300元。</v>
          </cell>
        </row>
        <row r="11">
          <cell r="B11" t="str">
            <v>铁佛寺镇四合村水产养殖二期工程项目</v>
          </cell>
          <cell r="C11" t="str">
            <v>铁佛寺镇四合村八组新建水产养殖配套设施、附属用房及引水工程</v>
          </cell>
          <cell r="D11" t="str">
            <v>铁佛寺镇</v>
          </cell>
          <cell r="E11" t="str">
            <v>四合村</v>
          </cell>
          <cell r="F11">
            <v>2023</v>
          </cell>
          <cell r="G11" t="str">
            <v>铁佛寺镇人民政府</v>
          </cell>
          <cell r="H11" t="str">
            <v>马文佩</v>
          </cell>
          <cell r="I11">
            <v>15109153366</v>
          </cell>
          <cell r="J11">
            <v>50</v>
          </cell>
          <cell r="K11" t="str">
            <v>巩固提升项目</v>
          </cell>
          <cell r="L11">
            <v>93</v>
          </cell>
          <cell r="M11">
            <v>288</v>
          </cell>
          <cell r="N11">
            <v>452</v>
          </cell>
          <cell r="O11" t="str">
            <v>劳务带动增收，增加集体经济收入</v>
          </cell>
          <cell r="P11" t="str">
            <v>劳务带动增收，增加集体经济收入</v>
          </cell>
        </row>
        <row r="12">
          <cell r="B12" t="str">
            <v>铁佛寺镇长沟村生态养殖及基础配套建设项目</v>
          </cell>
          <cell r="C12" t="str">
            <v>长沟村三组新建养鸡场一处500㎡，扩建养鱼塘一处20000㎡;延伸鸡场水泥路500米，3.5米宽；修建便民桥一座长7米、宽3.5米。</v>
          </cell>
          <cell r="D12" t="str">
            <v>铁佛寺镇</v>
          </cell>
          <cell r="E12" t="str">
            <v>长沟村</v>
          </cell>
          <cell r="F12">
            <v>2023</v>
          </cell>
          <cell r="G12" t="str">
            <v>铁佛寺镇人民政府</v>
          </cell>
          <cell r="H12" t="str">
            <v>马文佩</v>
          </cell>
          <cell r="I12">
            <v>15109153366</v>
          </cell>
          <cell r="J12">
            <v>55</v>
          </cell>
          <cell r="K12" t="str">
            <v>巩固提升项目</v>
          </cell>
          <cell r="L12">
            <v>15</v>
          </cell>
          <cell r="M12">
            <v>32</v>
          </cell>
          <cell r="N12">
            <v>141</v>
          </cell>
          <cell r="O12" t="str">
            <v>农户务工增收；土地流转增收；农户分红。</v>
          </cell>
          <cell r="P12" t="str">
            <v>带动3户务工增收，入股社民村集体增收分红。</v>
          </cell>
        </row>
        <row r="13">
          <cell r="B13" t="str">
            <v>铁佛寺镇集中村农旅融合及配套基础设施建设项目</v>
          </cell>
          <cell r="C13" t="str">
            <v>按照打造农旅示范规划，对集中村九组水产养殖项目进行二期建设，扩建20亩；并配套延伸游步道2000余米、安装路灯30盏，完善绿化靓化及其他基础配套设施等。</v>
          </cell>
          <cell r="D13" t="str">
            <v>铁佛寺镇</v>
          </cell>
          <cell r="E13" t="str">
            <v>集中村</v>
          </cell>
          <cell r="F13">
            <v>2023</v>
          </cell>
          <cell r="G13" t="str">
            <v>铁佛寺镇人民政府</v>
          </cell>
          <cell r="H13" t="str">
            <v>成小峰</v>
          </cell>
          <cell r="I13">
            <v>13992523700</v>
          </cell>
          <cell r="J13">
            <v>350</v>
          </cell>
          <cell r="K13" t="str">
            <v>巩固提升项目</v>
          </cell>
          <cell r="L13" t="str">
            <v>54</v>
          </cell>
          <cell r="M13" t="str">
            <v>156</v>
          </cell>
          <cell r="N13" t="str">
            <v>266</v>
          </cell>
          <cell r="O13" t="str">
            <v>打造农旅融合观光旅游休闲景点，劳务带动增收，增加集体经济收益。</v>
          </cell>
          <cell r="P13" t="str">
            <v>配套建设基础设施，扩大产业园发展规模，户均增收300元。</v>
          </cell>
        </row>
        <row r="14">
          <cell r="B14" t="str">
            <v>铁佛寺镇集中村农旅融合配套林果产业园建设项目</v>
          </cell>
          <cell r="C14" t="str">
            <v>按照打造农旅示范规划，新建、改建林果产业园100亩，配套建设林果产业园基础设施建设等。</v>
          </cell>
          <cell r="D14" t="str">
            <v>铁佛寺镇</v>
          </cell>
          <cell r="E14" t="str">
            <v>集中村</v>
          </cell>
          <cell r="F14">
            <v>2023</v>
          </cell>
          <cell r="G14" t="str">
            <v>铁佛寺镇人民政府</v>
          </cell>
          <cell r="H14" t="str">
            <v>成小峰</v>
          </cell>
          <cell r="I14">
            <v>13992523700</v>
          </cell>
          <cell r="J14">
            <v>240</v>
          </cell>
          <cell r="K14" t="str">
            <v>巩固提升项目</v>
          </cell>
          <cell r="L14" t="str">
            <v>54</v>
          </cell>
          <cell r="M14" t="str">
            <v>156</v>
          </cell>
          <cell r="N14" t="str">
            <v>266</v>
          </cell>
          <cell r="O14" t="str">
            <v>打造农旅融合观光旅游休闲景点，劳务带动增收，流转土地增收，增加集体经济收益。</v>
          </cell>
          <cell r="P14" t="str">
            <v>配套建设基础设施，扩大产业园发展规模，户均增收300元。</v>
          </cell>
        </row>
        <row r="15">
          <cell r="B15" t="str">
            <v>铁佛寺镇集中村农旅融合民宿及配套设施建设项目</v>
          </cell>
          <cell r="C15" t="str">
            <v>按照打造农旅示范规划，利用现有农房改建管护用房，并完善配套相关功能设施。</v>
          </cell>
          <cell r="D15" t="str">
            <v>铁佛寺镇</v>
          </cell>
          <cell r="E15" t="str">
            <v>集中村</v>
          </cell>
          <cell r="F15">
            <v>2023</v>
          </cell>
          <cell r="G15" t="str">
            <v>铁佛寺镇人民政府</v>
          </cell>
          <cell r="H15" t="str">
            <v>成小峰</v>
          </cell>
          <cell r="I15">
            <v>13992523700</v>
          </cell>
          <cell r="J15">
            <v>100</v>
          </cell>
          <cell r="K15" t="str">
            <v>巩固提升项目</v>
          </cell>
          <cell r="L15" t="str">
            <v>54</v>
          </cell>
          <cell r="M15" t="str">
            <v>156</v>
          </cell>
          <cell r="N15" t="str">
            <v>266</v>
          </cell>
          <cell r="O15" t="str">
            <v>打造农旅融合观光旅游休闲景点</v>
          </cell>
          <cell r="P15" t="str">
            <v>配套建设基础设施，扩大村集体经济产业发展</v>
          </cell>
        </row>
        <row r="16">
          <cell r="B16" t="str">
            <v>铁佛寺镇乡村振兴示范村（四合村）田园综合体二期产业园河堤安防工程项目</v>
          </cell>
          <cell r="C16" t="str">
            <v>四合村产业园河堤安防设施（护栏）及沿线绿化500余米。</v>
          </cell>
          <cell r="D16" t="str">
            <v>铁佛寺镇</v>
          </cell>
          <cell r="E16" t="str">
            <v>四合村</v>
          </cell>
          <cell r="F16">
            <v>2023</v>
          </cell>
          <cell r="G16" t="str">
            <v>铁佛寺镇人民政府</v>
          </cell>
          <cell r="H16" t="str">
            <v>马文佩</v>
          </cell>
          <cell r="I16">
            <v>15109153366</v>
          </cell>
          <cell r="J16">
            <v>100</v>
          </cell>
          <cell r="K16" t="str">
            <v>巩固提升项目</v>
          </cell>
          <cell r="L16">
            <v>95</v>
          </cell>
          <cell r="M16">
            <v>287</v>
          </cell>
          <cell r="N16">
            <v>365</v>
          </cell>
          <cell r="O16" t="str">
            <v>务工带动增收。</v>
          </cell>
          <cell r="P16" t="str">
            <v>完善产业园配套设施，美化产业园周边环境</v>
          </cell>
        </row>
        <row r="17">
          <cell r="B17" t="str">
            <v>铁佛寺镇乡村振兴示范村（四合村）田园综合体二期产业园基础设施建设项目</v>
          </cell>
          <cell r="C17" t="str">
            <v>四合村修建通产业园跨中河桥一座，长25米，宽4.5米。</v>
          </cell>
          <cell r="D17" t="str">
            <v>铁佛寺镇</v>
          </cell>
          <cell r="E17" t="str">
            <v>四合村</v>
          </cell>
          <cell r="F17">
            <v>2023</v>
          </cell>
          <cell r="G17" t="str">
            <v>铁佛寺镇人民政府</v>
          </cell>
          <cell r="H17" t="str">
            <v>成小峰</v>
          </cell>
          <cell r="I17">
            <v>13992523700</v>
          </cell>
          <cell r="J17">
            <v>70</v>
          </cell>
          <cell r="K17" t="str">
            <v>巩固提升项目</v>
          </cell>
          <cell r="L17">
            <v>86</v>
          </cell>
          <cell r="M17">
            <v>252</v>
          </cell>
          <cell r="N17">
            <v>315</v>
          </cell>
          <cell r="O17" t="str">
            <v>劳务带动增收，增加集体经济收入</v>
          </cell>
          <cell r="P17" t="str">
            <v>带动10人务工，实现人均增收5000元</v>
          </cell>
        </row>
        <row r="18">
          <cell r="B18" t="str">
            <v>铁佛寺镇乡村振兴示范村（四合村）产业园基础道路提等项目</v>
          </cell>
          <cell r="C18" t="str">
            <v>四合村七组蚕桑产业园（幼儿园门口至义山）产业路提等改造1200余米。</v>
          </cell>
          <cell r="D18" t="str">
            <v>铁佛寺镇</v>
          </cell>
          <cell r="E18" t="str">
            <v>四合村</v>
          </cell>
          <cell r="F18">
            <v>2023</v>
          </cell>
          <cell r="G18" t="str">
            <v>铁佛寺镇人民政府</v>
          </cell>
          <cell r="H18" t="str">
            <v>成小峰</v>
          </cell>
          <cell r="I18">
            <v>13992523700</v>
          </cell>
          <cell r="J18">
            <v>60</v>
          </cell>
          <cell r="K18" t="str">
            <v>巩固提升项目</v>
          </cell>
          <cell r="L18">
            <v>36</v>
          </cell>
          <cell r="M18">
            <v>110</v>
          </cell>
          <cell r="N18">
            <v>189</v>
          </cell>
          <cell r="O18" t="str">
            <v>务工带动农户增收</v>
          </cell>
          <cell r="P18" t="str">
            <v>通过带动群众就近务工带动农户增收；
完善产业园基础设施，促进产业发展</v>
          </cell>
        </row>
        <row r="19">
          <cell r="B19" t="str">
            <v>铁佛寺镇铜钱村产业园灌溉基础设施建设项目</v>
          </cell>
          <cell r="C19" t="str">
            <v>新建蓄水池一座，铺设灌溉管道主管4000米、支管道6000米。</v>
          </cell>
          <cell r="D19" t="str">
            <v>铁佛寺镇</v>
          </cell>
          <cell r="E19" t="str">
            <v>铜钱村</v>
          </cell>
          <cell r="F19">
            <v>2023</v>
          </cell>
          <cell r="G19" t="str">
            <v>铁佛寺镇人民政府</v>
          </cell>
          <cell r="H19" t="str">
            <v>马文佩</v>
          </cell>
          <cell r="I19">
            <v>15109153366</v>
          </cell>
          <cell r="J19">
            <v>50</v>
          </cell>
          <cell r="K19" t="str">
            <v>巩固提升项目</v>
          </cell>
          <cell r="L19">
            <v>90</v>
          </cell>
          <cell r="M19">
            <v>270</v>
          </cell>
          <cell r="N19">
            <v>400</v>
          </cell>
          <cell r="O19" t="str">
            <v>土地流转增收，劳务带动增收。</v>
          </cell>
          <cell r="P19" t="str">
            <v>预计带动10人，人均增收800元。</v>
          </cell>
        </row>
        <row r="20">
          <cell r="B20" t="str">
            <v>铁佛寺镇双喜村蜂糖李产业园道路及灌溉配套基础设施建设项目</v>
          </cell>
          <cell r="C20" t="str">
            <v>1.水果山桥至蒋家院子、一组产业园道路路硬化长2.3千米，宽3米（含2处浆砌护砍500m³）；
2.双喜村八组村部至张家梁上蜂糖李产业路新修砂石路全长1.8千米、宽3.5米。</v>
          </cell>
          <cell r="D20" t="str">
            <v>铁佛寺镇</v>
          </cell>
          <cell r="E20" t="str">
            <v>双喜村</v>
          </cell>
          <cell r="F20" t="str">
            <v>2023年</v>
          </cell>
          <cell r="G20" t="str">
            <v>铁佛寺镇人民政府</v>
          </cell>
          <cell r="H20" t="str">
            <v>成小峰</v>
          </cell>
          <cell r="I20">
            <v>13992523700</v>
          </cell>
          <cell r="J20">
            <v>135</v>
          </cell>
          <cell r="K20" t="str">
            <v>巩固提升项目</v>
          </cell>
          <cell r="L20">
            <v>52</v>
          </cell>
          <cell r="M20">
            <v>184</v>
          </cell>
          <cell r="N20">
            <v>290</v>
          </cell>
          <cell r="O20" t="str">
            <v>劳务带动增收
</v>
          </cell>
          <cell r="P20" t="str">
            <v>解决脱贫劳动力务工就业18人，人均增收8000元。</v>
          </cell>
        </row>
        <row r="21">
          <cell r="B21" t="str">
            <v>铁佛寺镇李庄村产业基础设施建设项目</v>
          </cell>
          <cell r="C21" t="str">
            <v>李庄村16组香椿产业园砂石路修建1.5公里；9组李子园修建砂石路1.5公里；修建蓄水池1至2处并完善管网设施等。</v>
          </cell>
          <cell r="D21" t="str">
            <v>铁佛寺镇</v>
          </cell>
          <cell r="E21" t="str">
            <v>李庄村</v>
          </cell>
          <cell r="F21">
            <v>2023</v>
          </cell>
          <cell r="G21" t="str">
            <v>铁佛寺镇人民政府</v>
          </cell>
          <cell r="H21" t="str">
            <v>成小峰</v>
          </cell>
          <cell r="I21">
            <v>13992523700</v>
          </cell>
          <cell r="J21">
            <v>55</v>
          </cell>
          <cell r="K21" t="str">
            <v>巩固提升项目</v>
          </cell>
          <cell r="L21">
            <v>88</v>
          </cell>
          <cell r="M21">
            <v>264</v>
          </cell>
          <cell r="N21">
            <v>463</v>
          </cell>
          <cell r="O21" t="str">
            <v>发展产业，劳务带动增收，壮大村集体经济。</v>
          </cell>
          <cell r="P21" t="str">
            <v>预计带动农户就业50人；人均增收1000元。</v>
          </cell>
        </row>
        <row r="22">
          <cell r="B22" t="str">
            <v>铁佛寺镇合一村猕猴桃气调库配套项目</v>
          </cell>
          <cell r="C22" t="str">
            <v>新购猕猴桃果品筛选机一套，实现猕猴桃分拣；并购置叉车一台、钢架、果品框等设备</v>
          </cell>
          <cell r="D22" t="str">
            <v>铁佛寺镇</v>
          </cell>
          <cell r="E22" t="str">
            <v>合一村</v>
          </cell>
          <cell r="F22" t="str">
            <v>2023年</v>
          </cell>
          <cell r="G22" t="str">
            <v>铁佛寺镇人民政府</v>
          </cell>
          <cell r="H22" t="str">
            <v>马文佩</v>
          </cell>
          <cell r="I22">
            <v>15109153366</v>
          </cell>
          <cell r="J22">
            <v>150</v>
          </cell>
          <cell r="K22" t="str">
            <v>巩固提升项目</v>
          </cell>
          <cell r="L22">
            <v>78</v>
          </cell>
          <cell r="M22">
            <v>234</v>
          </cell>
          <cell r="N22">
            <v>421</v>
          </cell>
          <cell r="O22" t="str">
            <v>劳务带动增收，增加集体经济收入</v>
          </cell>
          <cell r="P22" t="str">
            <v>通过发展猕猴桃产业增加村集体收入，带动农户人均增收1000元。</v>
          </cell>
        </row>
        <row r="23">
          <cell r="B23" t="str">
            <v>铁佛寺镇合一村猕猴桃园产业园配套设施建设项目</v>
          </cell>
          <cell r="C23" t="str">
            <v>1.合一村七组产业园铺砂石路400米、3.5米宽，并修便民桥一座；2.购置并安装猕猴桃园喷灌设施设备（包括水管、闸阀、喷头、接头等），实现对400亩产业园进行灌溉。</v>
          </cell>
          <cell r="D23" t="str">
            <v>铁佛寺镇</v>
          </cell>
          <cell r="E23" t="str">
            <v>合一村</v>
          </cell>
          <cell r="F23" t="str">
            <v>2023年</v>
          </cell>
          <cell r="G23" t="str">
            <v>铁佛寺镇人民政府</v>
          </cell>
          <cell r="H23" t="str">
            <v>马文佩</v>
          </cell>
          <cell r="I23">
            <v>15109153366</v>
          </cell>
          <cell r="J23">
            <v>80</v>
          </cell>
          <cell r="K23" t="str">
            <v>巩固提升项目</v>
          </cell>
          <cell r="L23">
            <v>24</v>
          </cell>
          <cell r="M23">
            <v>70</v>
          </cell>
          <cell r="N23">
            <v>421</v>
          </cell>
          <cell r="O23" t="str">
            <v>劳务带动增收；提升产业园效益，增加集体收益。</v>
          </cell>
          <cell r="P23" t="str">
            <v>通过发展猕猴桃产业增加村集体收入，带动农户人均增收1000元。</v>
          </cell>
        </row>
        <row r="24">
          <cell r="B24" t="str">
            <v>铁佛寺镇蚕丝被产品展销中心项目</v>
          </cell>
          <cell r="C24" t="str">
            <v>依托社区工厂，进行室内改造和装饰装修，购置展台、展架及网络直播等设施设备，建立集蚕丝被产品展示和销售中心。</v>
          </cell>
          <cell r="D24" t="str">
            <v>铁佛寺镇</v>
          </cell>
          <cell r="E24" t="str">
            <v>集镇社区</v>
          </cell>
          <cell r="F24">
            <v>2023</v>
          </cell>
          <cell r="G24" t="str">
            <v>铁佛寺镇人民政府</v>
          </cell>
          <cell r="H24" t="str">
            <v>马文佩</v>
          </cell>
          <cell r="I24">
            <v>15109153366</v>
          </cell>
          <cell r="J24">
            <v>50</v>
          </cell>
          <cell r="K24" t="str">
            <v>巩固提升项目</v>
          </cell>
          <cell r="L24">
            <v>10</v>
          </cell>
          <cell r="M24">
            <v>38</v>
          </cell>
          <cell r="N24">
            <v>2531</v>
          </cell>
          <cell r="O24" t="str">
            <v>壮大村集体经济，带动农户增收。</v>
          </cell>
          <cell r="P24" t="str">
            <v>预计带动10人务工，人均增收5000元。</v>
          </cell>
        </row>
        <row r="25">
          <cell r="B25" t="str">
            <v>铁佛寺镇供水保障设施建设项目</v>
          </cell>
          <cell r="C25" t="str">
            <v>1.集中村七组建设自流水窖50㎡；
2.共同村三组扩建人饮供水保障设施一处25㎡；
3.长沟村四组集水井修复20立方米；
4.李庄水厂管道新增及修复（双喜村至铁佛寺镇水厂新增2公里管道铺设，李庄村至东沟村口管道加固3公里）。</v>
          </cell>
          <cell r="D25" t="str">
            <v>铁佛寺镇</v>
          </cell>
          <cell r="E25" t="str">
            <v>集中村
共同村
长沟村
李庄村</v>
          </cell>
          <cell r="F25" t="str">
            <v>2023</v>
          </cell>
          <cell r="G25" t="str">
            <v>铁佛寺镇人民政府</v>
          </cell>
          <cell r="H25" t="str">
            <v>马文佩</v>
          </cell>
          <cell r="I25">
            <v>15109153366</v>
          </cell>
          <cell r="J25">
            <v>55</v>
          </cell>
          <cell r="K25" t="str">
            <v>巩固提升项目</v>
          </cell>
          <cell r="L25" t="str">
            <v>67</v>
          </cell>
          <cell r="M25" t="str">
            <v>209</v>
          </cell>
          <cell r="N25" t="str">
            <v>311</v>
          </cell>
          <cell r="O25" t="str">
            <v>基础设施补短板，满足群众饮水需求</v>
          </cell>
          <cell r="P25" t="str">
            <v>方便群众生活，解决饮水问题</v>
          </cell>
        </row>
        <row r="26">
          <cell r="B26" t="str">
            <v>铁佛寺镇安坪村香椿产业路建设项目</v>
          </cell>
          <cell r="C26" t="str">
            <v>安坪村一组产业园产业路硬化1条，长1000米、宽3.5米。</v>
          </cell>
          <cell r="D26" t="str">
            <v>铁佛寺镇</v>
          </cell>
          <cell r="E26" t="str">
            <v>安坪村</v>
          </cell>
          <cell r="F26" t="str">
            <v>2023年</v>
          </cell>
          <cell r="G26" t="str">
            <v>铁佛寺镇人民政府</v>
          </cell>
          <cell r="H26" t="str">
            <v>成小峰</v>
          </cell>
          <cell r="I26">
            <v>13992523700</v>
          </cell>
          <cell r="J26">
            <v>40</v>
          </cell>
          <cell r="K26" t="str">
            <v>巩固提升项目</v>
          </cell>
          <cell r="L26">
            <v>20</v>
          </cell>
          <cell r="M26">
            <v>60</v>
          </cell>
          <cell r="N26">
            <v>120</v>
          </cell>
          <cell r="O26" t="str">
            <v>劳务带动增收，土地流转。</v>
          </cell>
          <cell r="P26" t="str">
            <v>通过产业路硬化，带动贫困户产业园务工，土地流转，香椿园管护，带动周边6户脱困户、12户一般农户增收</v>
          </cell>
        </row>
        <row r="27">
          <cell r="B27" t="str">
            <v>铁佛寺镇易地搬迁安置小区基础设施提等升级项目</v>
          </cell>
          <cell r="C27" t="str">
            <v>1.对铁佛寺镇易地搬迁四合小区、龙泉小区地下污水收集池及排污管网进行全面升级改造，化粪池增容，新建地下排水系统，达到雨污分离处理；
2.四合小区新建微型消防站一处（含配套设施装备）、四合小区各单元楼新建消防管网，龙泉小区消防管网维修；
3.对现有的视频监控系统进行升级改造和在重要区域增设监控40处；
4.在四合小区新建摩托车、电动车综合停车棚2处共计120平方米；
5.新增及改造太阳能路灯50盏。</v>
          </cell>
          <cell r="D27" t="str">
            <v>铁佛寺镇</v>
          </cell>
          <cell r="E27" t="str">
            <v>集镇社区</v>
          </cell>
          <cell r="F27" t="str">
            <v>2023年</v>
          </cell>
          <cell r="G27" t="str">
            <v>铁佛寺镇人民政府</v>
          </cell>
          <cell r="H27" t="str">
            <v>王凌功</v>
          </cell>
          <cell r="I27">
            <v>13629150270</v>
          </cell>
          <cell r="J27">
            <v>150</v>
          </cell>
          <cell r="K27" t="str">
            <v>巩固提升项目</v>
          </cell>
          <cell r="L27">
            <v>339</v>
          </cell>
          <cell r="M27">
            <v>1426</v>
          </cell>
          <cell r="N27">
            <v>1578</v>
          </cell>
          <cell r="O27" t="str">
            <v>完善社区基础设施建设，便民利民。</v>
          </cell>
          <cell r="P27" t="str">
            <v>增强社会治理效果，提升居民对党委政府、居委会认同感和提升居民幸福感。</v>
          </cell>
        </row>
        <row r="28">
          <cell r="B28" t="str">
            <v>铁佛寺镇集镇生活宜居人居环境综合提升项目（二期）</v>
          </cell>
          <cell r="C28" t="str">
            <v>1.集镇派出所门口至镇政府主干街道道路提等改造800余米、临街破旧墙面修复等； 2.集镇社区工厂桥头至四合村八组胡家棚子沿线人居环境提升整治，具体包括路面改造拓宽、破旧设施拆除、户前环境美化靓化等。</v>
          </cell>
          <cell r="D28" t="str">
            <v>铁佛寺镇</v>
          </cell>
          <cell r="E28" t="str">
            <v>四合村
集镇社区
</v>
          </cell>
          <cell r="F28">
            <v>2023</v>
          </cell>
          <cell r="G28" t="str">
            <v>铁佛寺镇人民政府</v>
          </cell>
          <cell r="H28" t="str">
            <v>马文佩</v>
          </cell>
          <cell r="I28">
            <v>15109153366</v>
          </cell>
          <cell r="J28">
            <v>290</v>
          </cell>
          <cell r="K28" t="str">
            <v>巩固提升项目</v>
          </cell>
          <cell r="L28">
            <v>101</v>
          </cell>
          <cell r="M28">
            <v>412</v>
          </cell>
          <cell r="N28">
            <v>2531</v>
          </cell>
          <cell r="O28" t="str">
            <v>劳务带动增收；改善集镇宜居环境，提升群众生活品质。</v>
          </cell>
          <cell r="P28" t="str">
            <v>提升集镇居住环境，打造美丽乡村，带动农旅融合协调发展。</v>
          </cell>
        </row>
        <row r="29">
          <cell r="B29" t="str">
            <v>铁佛寺镇三清片区人居环境综合提升项目</v>
          </cell>
          <cell r="C29" t="str">
            <v>1.共同村辖区夜间出行安装太阳能照明路灯30盏；
2.安坪村二组人居环境整治（村口至村部道路修复扩宽200m，并进行绿化、靓化；污水管网改造28户450米；村部周边修建休闲健身场所，购置健身器材）</v>
          </cell>
          <cell r="D29" t="str">
            <v>铁佛寺镇</v>
          </cell>
          <cell r="E29" t="str">
            <v>共同村
安坪村</v>
          </cell>
          <cell r="F29">
            <v>2023</v>
          </cell>
          <cell r="G29" t="str">
            <v>铁佛寺镇人民政府</v>
          </cell>
          <cell r="H29" t="str">
            <v>马文佩</v>
          </cell>
          <cell r="I29">
            <v>15109153366</v>
          </cell>
          <cell r="J29">
            <v>55</v>
          </cell>
          <cell r="K29" t="str">
            <v>巩固提升项目</v>
          </cell>
          <cell r="L29">
            <v>35</v>
          </cell>
          <cell r="M29">
            <v>115</v>
          </cell>
          <cell r="N29">
            <v>203</v>
          </cell>
          <cell r="O29" t="str">
            <v>劳务带动增收，美化村容村貌，提升居民宜居品质</v>
          </cell>
          <cell r="P29" t="str">
            <v>提升居住环境，打造美丽乡村，兴村惠民。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4"/>
  <sheetViews>
    <sheetView topLeftCell="A40" workbookViewId="0">
      <selection activeCell="B9" sqref="B9"/>
    </sheetView>
  </sheetViews>
  <sheetFormatPr defaultColWidth="9" defaultRowHeight="13.5"/>
  <cols>
    <col min="1" max="1" width="6.25" style="64" customWidth="1"/>
    <col min="2" max="2" width="30.375" style="57" customWidth="1"/>
    <col min="3" max="7" width="9.625" style="57" customWidth="1"/>
    <col min="8" max="8" width="10.625" style="57" customWidth="1"/>
    <col min="9" max="13" width="9.625" style="57" customWidth="1"/>
    <col min="14" max="16384" width="9" style="57"/>
  </cols>
  <sheetData>
    <row r="1" s="57" customFormat="1" ht="20.25" spans="1:2">
      <c r="A1" s="65" t="s">
        <v>0</v>
      </c>
      <c r="B1" s="65"/>
    </row>
    <row r="2" s="57" customFormat="1" ht="42" customHeight="1" spans="1:13">
      <c r="A2" s="66" t="s">
        <v>1</v>
      </c>
      <c r="B2" s="66"/>
      <c r="C2" s="66"/>
      <c r="D2" s="66"/>
      <c r="E2" s="66"/>
      <c r="F2" s="66"/>
      <c r="G2" s="66"/>
      <c r="H2" s="66"/>
      <c r="I2" s="66"/>
      <c r="J2" s="66"/>
      <c r="K2" s="66"/>
      <c r="L2" s="66"/>
      <c r="M2" s="66"/>
    </row>
    <row r="3" s="57" customFormat="1" ht="26.1" customHeight="1" spans="1:13">
      <c r="A3" s="67" t="s">
        <v>2</v>
      </c>
      <c r="B3" s="67"/>
      <c r="C3" s="66"/>
      <c r="D3" s="66"/>
      <c r="E3" s="66"/>
      <c r="F3" s="66"/>
      <c r="G3" s="66"/>
      <c r="H3" s="66"/>
      <c r="I3" s="66"/>
      <c r="J3" s="66"/>
      <c r="K3" s="66"/>
      <c r="L3" s="66"/>
      <c r="M3" s="66"/>
    </row>
    <row r="4" s="60" customFormat="1" ht="23.1" customHeight="1" spans="1:13">
      <c r="A4" s="68" t="s">
        <v>3</v>
      </c>
      <c r="B4" s="68" t="s">
        <v>4</v>
      </c>
      <c r="C4" s="69" t="s">
        <v>5</v>
      </c>
      <c r="D4" s="70" t="s">
        <v>6</v>
      </c>
      <c r="E4" s="71"/>
      <c r="F4" s="71"/>
      <c r="G4" s="71"/>
      <c r="H4" s="71"/>
      <c r="I4" s="71"/>
      <c r="J4" s="71"/>
      <c r="K4" s="71"/>
      <c r="L4" s="71"/>
      <c r="M4" s="86"/>
    </row>
    <row r="5" s="61" customFormat="1" ht="37.5" customHeight="1" spans="1:13">
      <c r="A5" s="72"/>
      <c r="B5" s="72"/>
      <c r="C5" s="73"/>
      <c r="D5" s="74" t="s">
        <v>7</v>
      </c>
      <c r="E5" s="75" t="s">
        <v>8</v>
      </c>
      <c r="F5" s="75" t="s">
        <v>9</v>
      </c>
      <c r="G5" s="75" t="s">
        <v>10</v>
      </c>
      <c r="H5" s="75" t="s">
        <v>11</v>
      </c>
      <c r="I5" s="75" t="s">
        <v>12</v>
      </c>
      <c r="J5" s="75" t="s">
        <v>13</v>
      </c>
      <c r="K5" s="75" t="s">
        <v>14</v>
      </c>
      <c r="L5" s="75" t="s">
        <v>15</v>
      </c>
      <c r="M5" s="75" t="s">
        <v>16</v>
      </c>
    </row>
    <row r="6" s="57" customFormat="1" ht="18" customHeight="1" spans="1:13">
      <c r="A6" s="48"/>
      <c r="B6" s="76" t="s">
        <v>17</v>
      </c>
      <c r="C6" s="77">
        <v>230</v>
      </c>
      <c r="D6" s="77">
        <v>63135.8544</v>
      </c>
      <c r="E6" s="77">
        <v>32452.31</v>
      </c>
      <c r="F6" s="77">
        <v>26455.0244</v>
      </c>
      <c r="G6" s="77"/>
      <c r="H6" s="77"/>
      <c r="I6" s="77"/>
      <c r="J6" s="77"/>
      <c r="K6" s="77"/>
      <c r="L6" s="77"/>
      <c r="M6" s="77">
        <v>4228.52</v>
      </c>
    </row>
    <row r="7" s="62" customFormat="1" ht="18" customHeight="1" spans="1:13">
      <c r="A7" s="77">
        <v>1</v>
      </c>
      <c r="B7" s="78" t="s">
        <v>18</v>
      </c>
      <c r="C7" s="77">
        <v>120</v>
      </c>
      <c r="D7" s="77">
        <v>30145.33</v>
      </c>
      <c r="E7" s="77">
        <v>19396.81</v>
      </c>
      <c r="F7" s="77">
        <v>6520</v>
      </c>
      <c r="G7" s="77"/>
      <c r="H7" s="77"/>
      <c r="I7" s="77"/>
      <c r="J7" s="77"/>
      <c r="K7" s="77"/>
      <c r="L7" s="77"/>
      <c r="M7" s="77">
        <v>4228.52</v>
      </c>
    </row>
    <row r="8" s="57" customFormat="1" ht="18" customHeight="1" spans="1:13">
      <c r="A8" s="48">
        <v>2</v>
      </c>
      <c r="B8" s="79" t="s">
        <v>19</v>
      </c>
      <c r="C8" s="48">
        <v>30</v>
      </c>
      <c r="D8" s="22">
        <v>11653.52</v>
      </c>
      <c r="E8" s="22">
        <v>3905</v>
      </c>
      <c r="F8" s="22">
        <v>3520</v>
      </c>
      <c r="G8" s="22"/>
      <c r="H8" s="22"/>
      <c r="I8" s="22"/>
      <c r="J8" s="22"/>
      <c r="K8" s="22"/>
      <c r="L8" s="22"/>
      <c r="M8" s="22">
        <v>4228.52</v>
      </c>
    </row>
    <row r="9" s="57" customFormat="1" ht="18" customHeight="1" spans="1:13">
      <c r="A9" s="48">
        <v>3</v>
      </c>
      <c r="B9" s="80" t="s">
        <v>20</v>
      </c>
      <c r="C9" s="48">
        <v>35</v>
      </c>
      <c r="D9" s="22">
        <v>7969</v>
      </c>
      <c r="E9" s="22">
        <v>7969</v>
      </c>
      <c r="F9" s="22"/>
      <c r="G9" s="22"/>
      <c r="H9" s="22"/>
      <c r="I9" s="22"/>
      <c r="J9" s="22"/>
      <c r="K9" s="22"/>
      <c r="L9" s="22"/>
      <c r="M9" s="22"/>
    </row>
    <row r="10" s="57" customFormat="1" ht="18" customHeight="1" spans="1:13">
      <c r="A10" s="48">
        <v>4</v>
      </c>
      <c r="B10" s="80" t="s">
        <v>21</v>
      </c>
      <c r="C10" s="48"/>
      <c r="D10" s="22"/>
      <c r="E10" s="22"/>
      <c r="F10" s="22"/>
      <c r="G10" s="22"/>
      <c r="H10" s="22"/>
      <c r="I10" s="22"/>
      <c r="J10" s="22"/>
      <c r="K10" s="22"/>
      <c r="L10" s="22"/>
      <c r="M10" s="22"/>
    </row>
    <row r="11" s="57" customFormat="1" ht="18" customHeight="1" spans="1:13">
      <c r="A11" s="48">
        <v>5</v>
      </c>
      <c r="B11" s="80" t="s">
        <v>22</v>
      </c>
      <c r="C11" s="48"/>
      <c r="D11" s="22"/>
      <c r="E11" s="22"/>
      <c r="F11" s="22"/>
      <c r="G11" s="22"/>
      <c r="H11" s="22"/>
      <c r="I11" s="22"/>
      <c r="J11" s="22"/>
      <c r="K11" s="22"/>
      <c r="L11" s="22"/>
      <c r="M11" s="22"/>
    </row>
    <row r="12" s="57" customFormat="1" ht="18" customHeight="1" spans="1:13">
      <c r="A12" s="48">
        <v>6</v>
      </c>
      <c r="B12" s="80" t="s">
        <v>23</v>
      </c>
      <c r="C12" s="48">
        <v>55</v>
      </c>
      <c r="D12" s="22">
        <v>10522.81</v>
      </c>
      <c r="E12" s="22">
        <v>7522.81</v>
      </c>
      <c r="F12" s="22">
        <v>3000</v>
      </c>
      <c r="G12" s="22"/>
      <c r="H12" s="22"/>
      <c r="I12" s="22"/>
      <c r="J12" s="22"/>
      <c r="K12" s="22"/>
      <c r="L12" s="22"/>
      <c r="M12" s="22"/>
    </row>
    <row r="13" s="62" customFormat="1" ht="18" customHeight="1" spans="1:13">
      <c r="A13" s="77">
        <v>7</v>
      </c>
      <c r="B13" s="78" t="s">
        <v>24</v>
      </c>
      <c r="C13" s="77">
        <v>4</v>
      </c>
      <c r="D13" s="77">
        <v>1302</v>
      </c>
      <c r="E13" s="77">
        <v>1086</v>
      </c>
      <c r="F13" s="77">
        <v>216</v>
      </c>
      <c r="G13" s="77"/>
      <c r="H13" s="77"/>
      <c r="I13" s="77"/>
      <c r="J13" s="77"/>
      <c r="K13" s="77"/>
      <c r="L13" s="77"/>
      <c r="M13" s="77"/>
    </row>
    <row r="14" s="57" customFormat="1" ht="18" customHeight="1" spans="1:13">
      <c r="A14" s="48">
        <v>8</v>
      </c>
      <c r="B14" s="80" t="s">
        <v>25</v>
      </c>
      <c r="C14" s="48">
        <v>2</v>
      </c>
      <c r="D14" s="22">
        <v>750</v>
      </c>
      <c r="E14" s="22">
        <v>750</v>
      </c>
      <c r="F14" s="22"/>
      <c r="G14" s="22"/>
      <c r="H14" s="22"/>
      <c r="I14" s="22"/>
      <c r="J14" s="22"/>
      <c r="K14" s="22"/>
      <c r="L14" s="22"/>
      <c r="M14" s="22"/>
    </row>
    <row r="15" s="57" customFormat="1" ht="18" customHeight="1" spans="1:13">
      <c r="A15" s="48">
        <v>9</v>
      </c>
      <c r="B15" s="80" t="s">
        <v>26</v>
      </c>
      <c r="C15" s="48"/>
      <c r="D15" s="22"/>
      <c r="E15" s="22"/>
      <c r="F15" s="22"/>
      <c r="G15" s="22"/>
      <c r="H15" s="22"/>
      <c r="I15" s="22"/>
      <c r="J15" s="22"/>
      <c r="K15" s="22"/>
      <c r="L15" s="22"/>
      <c r="M15" s="22"/>
    </row>
    <row r="16" s="57" customFormat="1" ht="18" customHeight="1" spans="1:13">
      <c r="A16" s="48">
        <v>10</v>
      </c>
      <c r="B16" s="80" t="s">
        <v>27</v>
      </c>
      <c r="C16" s="48">
        <v>1</v>
      </c>
      <c r="D16" s="22">
        <v>216</v>
      </c>
      <c r="E16" s="22"/>
      <c r="F16" s="22">
        <v>216</v>
      </c>
      <c r="G16" s="22"/>
      <c r="H16" s="22"/>
      <c r="I16" s="22"/>
      <c r="J16" s="22"/>
      <c r="K16" s="22"/>
      <c r="L16" s="22"/>
      <c r="M16" s="22"/>
    </row>
    <row r="17" s="57" customFormat="1" ht="18" customHeight="1" spans="1:13">
      <c r="A17" s="48">
        <v>11</v>
      </c>
      <c r="B17" s="80" t="s">
        <v>28</v>
      </c>
      <c r="C17" s="48"/>
      <c r="D17" s="22"/>
      <c r="E17" s="22"/>
      <c r="F17" s="22"/>
      <c r="G17" s="22"/>
      <c r="H17" s="22"/>
      <c r="I17" s="22"/>
      <c r="J17" s="22"/>
      <c r="K17" s="22"/>
      <c r="L17" s="22"/>
      <c r="M17" s="22"/>
    </row>
    <row r="18" s="57" customFormat="1" ht="18" customHeight="1" spans="1:13">
      <c r="A18" s="48">
        <v>12</v>
      </c>
      <c r="B18" s="80" t="s">
        <v>29</v>
      </c>
      <c r="C18" s="48"/>
      <c r="D18" s="22"/>
      <c r="E18" s="22"/>
      <c r="F18" s="22"/>
      <c r="G18" s="22"/>
      <c r="H18" s="22"/>
      <c r="I18" s="22"/>
      <c r="J18" s="22"/>
      <c r="K18" s="22"/>
      <c r="L18" s="22"/>
      <c r="M18" s="22"/>
    </row>
    <row r="19" s="57" customFormat="1" ht="18" customHeight="1" spans="1:13">
      <c r="A19" s="48">
        <v>13</v>
      </c>
      <c r="B19" s="80" t="s">
        <v>30</v>
      </c>
      <c r="C19" s="48">
        <v>1</v>
      </c>
      <c r="D19" s="22">
        <v>336</v>
      </c>
      <c r="E19" s="22">
        <v>336</v>
      </c>
      <c r="F19" s="22"/>
      <c r="G19" s="22"/>
      <c r="H19" s="22"/>
      <c r="I19" s="22"/>
      <c r="J19" s="22"/>
      <c r="K19" s="22"/>
      <c r="L19" s="22"/>
      <c r="M19" s="22"/>
    </row>
    <row r="20" s="62" customFormat="1" ht="18" customHeight="1" spans="1:13">
      <c r="A20" s="77">
        <v>14</v>
      </c>
      <c r="B20" s="78" t="s">
        <v>31</v>
      </c>
      <c r="C20" s="77">
        <v>2</v>
      </c>
      <c r="D20" s="77">
        <v>584</v>
      </c>
      <c r="E20" s="77">
        <v>584</v>
      </c>
      <c r="F20" s="77"/>
      <c r="G20" s="77"/>
      <c r="H20" s="77"/>
      <c r="I20" s="77"/>
      <c r="J20" s="77"/>
      <c r="K20" s="77"/>
      <c r="L20" s="77"/>
      <c r="M20" s="77"/>
    </row>
    <row r="21" s="57" customFormat="1" ht="18" customHeight="1" spans="1:13">
      <c r="A21" s="48">
        <v>15</v>
      </c>
      <c r="B21" s="80" t="s">
        <v>32</v>
      </c>
      <c r="C21" s="48">
        <v>2</v>
      </c>
      <c r="D21" s="22">
        <v>584</v>
      </c>
      <c r="E21" s="22">
        <v>584</v>
      </c>
      <c r="F21" s="22"/>
      <c r="G21" s="22"/>
      <c r="H21" s="22"/>
      <c r="I21" s="22"/>
      <c r="J21" s="22"/>
      <c r="K21" s="22"/>
      <c r="L21" s="22"/>
      <c r="M21" s="22"/>
    </row>
    <row r="22" s="62" customFormat="1" ht="18" customHeight="1" spans="1:13">
      <c r="A22" s="77">
        <v>16</v>
      </c>
      <c r="B22" s="78" t="s">
        <v>33</v>
      </c>
      <c r="C22" s="77">
        <v>1</v>
      </c>
      <c r="D22" s="77">
        <v>519</v>
      </c>
      <c r="E22" s="77">
        <v>519</v>
      </c>
      <c r="F22" s="77"/>
      <c r="G22" s="77"/>
      <c r="H22" s="77"/>
      <c r="I22" s="77"/>
      <c r="J22" s="77"/>
      <c r="K22" s="77"/>
      <c r="L22" s="77"/>
      <c r="M22" s="77"/>
    </row>
    <row r="23" s="57" customFormat="1" ht="18" customHeight="1" spans="1:13">
      <c r="A23" s="48">
        <v>17</v>
      </c>
      <c r="B23" s="80" t="s">
        <v>34</v>
      </c>
      <c r="C23" s="48">
        <v>1</v>
      </c>
      <c r="D23" s="22">
        <v>519</v>
      </c>
      <c r="E23" s="22">
        <v>519</v>
      </c>
      <c r="F23" s="22"/>
      <c r="G23" s="22"/>
      <c r="H23" s="22"/>
      <c r="I23" s="22"/>
      <c r="J23" s="22"/>
      <c r="K23" s="22"/>
      <c r="L23" s="22"/>
      <c r="M23" s="22"/>
    </row>
    <row r="24" s="57" customFormat="1" ht="18" customHeight="1" spans="1:13">
      <c r="A24" s="48">
        <v>18</v>
      </c>
      <c r="B24" s="80" t="s">
        <v>35</v>
      </c>
      <c r="C24" s="48"/>
      <c r="D24" s="22"/>
      <c r="E24" s="22"/>
      <c r="F24" s="22"/>
      <c r="G24" s="22"/>
      <c r="H24" s="22"/>
      <c r="I24" s="22"/>
      <c r="J24" s="22"/>
      <c r="K24" s="22"/>
      <c r="L24" s="22"/>
      <c r="M24" s="22"/>
    </row>
    <row r="25" s="57" customFormat="1" ht="18" customHeight="1" spans="1:13">
      <c r="A25" s="48">
        <v>19</v>
      </c>
      <c r="B25" s="81" t="s">
        <v>36</v>
      </c>
      <c r="C25" s="48"/>
      <c r="D25" s="22"/>
      <c r="E25" s="22"/>
      <c r="F25" s="22"/>
      <c r="G25" s="22"/>
      <c r="H25" s="22"/>
      <c r="I25" s="22"/>
      <c r="J25" s="22"/>
      <c r="K25" s="22"/>
      <c r="L25" s="22"/>
      <c r="M25" s="22"/>
    </row>
    <row r="26" s="62" customFormat="1" ht="18" customHeight="1" spans="1:13">
      <c r="A26" s="77">
        <v>20</v>
      </c>
      <c r="B26" s="78" t="s">
        <v>37</v>
      </c>
      <c r="C26" s="77"/>
      <c r="D26" s="77"/>
      <c r="E26" s="77"/>
      <c r="F26" s="77"/>
      <c r="G26" s="77"/>
      <c r="H26" s="77"/>
      <c r="I26" s="77"/>
      <c r="J26" s="77"/>
      <c r="K26" s="77"/>
      <c r="L26" s="77"/>
      <c r="M26" s="77"/>
    </row>
    <row r="27" s="57" customFormat="1" ht="18" customHeight="1" spans="1:13">
      <c r="A27" s="48">
        <v>21</v>
      </c>
      <c r="B27" s="80" t="s">
        <v>38</v>
      </c>
      <c r="C27" s="48"/>
      <c r="D27" s="22"/>
      <c r="E27" s="22"/>
      <c r="F27" s="22"/>
      <c r="G27" s="22"/>
      <c r="H27" s="22"/>
      <c r="I27" s="22"/>
      <c r="J27" s="22"/>
      <c r="K27" s="22"/>
      <c r="L27" s="22"/>
      <c r="M27" s="22"/>
    </row>
    <row r="28" s="57" customFormat="1" ht="18" customHeight="1" spans="1:13">
      <c r="A28" s="48">
        <v>22</v>
      </c>
      <c r="B28" s="80" t="s">
        <v>39</v>
      </c>
      <c r="C28" s="48"/>
      <c r="D28" s="22"/>
      <c r="E28" s="22"/>
      <c r="F28" s="22"/>
      <c r="G28" s="22"/>
      <c r="H28" s="22"/>
      <c r="I28" s="22"/>
      <c r="J28" s="22"/>
      <c r="K28" s="22"/>
      <c r="L28" s="22"/>
      <c r="M28" s="22"/>
    </row>
    <row r="29" s="57" customFormat="1" ht="18" customHeight="1" spans="1:13">
      <c r="A29" s="48">
        <v>23</v>
      </c>
      <c r="B29" s="81" t="s">
        <v>40</v>
      </c>
      <c r="C29" s="48"/>
      <c r="D29" s="22"/>
      <c r="E29" s="22"/>
      <c r="F29" s="22"/>
      <c r="G29" s="22"/>
      <c r="H29" s="22"/>
      <c r="I29" s="22"/>
      <c r="J29" s="22"/>
      <c r="K29" s="22"/>
      <c r="L29" s="22"/>
      <c r="M29" s="22"/>
    </row>
    <row r="30" s="57" customFormat="1" ht="18" customHeight="1" spans="1:13">
      <c r="A30" s="48">
        <v>24</v>
      </c>
      <c r="B30" s="81" t="s">
        <v>41</v>
      </c>
      <c r="C30" s="48"/>
      <c r="D30" s="22"/>
      <c r="E30" s="22"/>
      <c r="F30" s="22"/>
      <c r="G30" s="22"/>
      <c r="H30" s="22"/>
      <c r="I30" s="22"/>
      <c r="J30" s="22"/>
      <c r="K30" s="22"/>
      <c r="L30" s="22"/>
      <c r="M30" s="22"/>
    </row>
    <row r="31" s="57" customFormat="1" ht="18" customHeight="1" spans="1:13">
      <c r="A31" s="48">
        <v>25</v>
      </c>
      <c r="B31" s="81" t="s">
        <v>42</v>
      </c>
      <c r="C31" s="48"/>
      <c r="D31" s="22"/>
      <c r="E31" s="22"/>
      <c r="F31" s="22"/>
      <c r="G31" s="22"/>
      <c r="H31" s="22"/>
      <c r="I31" s="22"/>
      <c r="J31" s="22"/>
      <c r="K31" s="22"/>
      <c r="L31" s="22"/>
      <c r="M31" s="22"/>
    </row>
    <row r="32" s="57" customFormat="1" ht="18" customHeight="1" spans="1:13">
      <c r="A32" s="48">
        <v>26</v>
      </c>
      <c r="B32" s="81" t="s">
        <v>43</v>
      </c>
      <c r="C32" s="48"/>
      <c r="D32" s="22"/>
      <c r="E32" s="22"/>
      <c r="F32" s="22"/>
      <c r="G32" s="22"/>
      <c r="H32" s="22"/>
      <c r="I32" s="22"/>
      <c r="J32" s="22"/>
      <c r="K32" s="22"/>
      <c r="L32" s="22"/>
      <c r="M32" s="22"/>
    </row>
    <row r="33" s="62" customFormat="1" ht="18" customHeight="1" spans="1:13">
      <c r="A33" s="77">
        <v>27</v>
      </c>
      <c r="B33" s="78" t="s">
        <v>44</v>
      </c>
      <c r="C33" s="77">
        <v>1</v>
      </c>
      <c r="D33" s="77">
        <v>96</v>
      </c>
      <c r="E33" s="77"/>
      <c r="F33" s="77">
        <v>96</v>
      </c>
      <c r="G33" s="77"/>
      <c r="H33" s="77"/>
      <c r="I33" s="77"/>
      <c r="J33" s="77"/>
      <c r="K33" s="77"/>
      <c r="L33" s="77"/>
      <c r="M33" s="77"/>
    </row>
    <row r="34" s="63" customFormat="1" ht="18" customHeight="1" spans="1:13">
      <c r="A34" s="48">
        <v>28</v>
      </c>
      <c r="B34" s="81" t="s">
        <v>45</v>
      </c>
      <c r="C34" s="48">
        <v>1</v>
      </c>
      <c r="D34" s="22">
        <v>96</v>
      </c>
      <c r="E34" s="22"/>
      <c r="F34" s="22">
        <v>96</v>
      </c>
      <c r="G34" s="22"/>
      <c r="H34" s="22"/>
      <c r="I34" s="22"/>
      <c r="J34" s="22"/>
      <c r="K34" s="22"/>
      <c r="L34" s="22"/>
      <c r="M34" s="22"/>
    </row>
    <row r="35" s="62" customFormat="1" ht="18" customHeight="1" spans="1:13">
      <c r="A35" s="77">
        <v>29</v>
      </c>
      <c r="B35" s="78" t="s">
        <v>46</v>
      </c>
      <c r="C35" s="77">
        <v>3</v>
      </c>
      <c r="D35" s="77">
        <v>1200</v>
      </c>
      <c r="E35" s="77">
        <v>1200</v>
      </c>
      <c r="F35" s="77"/>
      <c r="G35" s="77"/>
      <c r="H35" s="77"/>
      <c r="I35" s="77"/>
      <c r="J35" s="77"/>
      <c r="K35" s="77"/>
      <c r="L35" s="77"/>
      <c r="M35" s="77"/>
    </row>
    <row r="36" s="57" customFormat="1" ht="18" customHeight="1" spans="1:13">
      <c r="A36" s="48">
        <v>30</v>
      </c>
      <c r="B36" s="81" t="s">
        <v>47</v>
      </c>
      <c r="C36" s="48">
        <v>1</v>
      </c>
      <c r="D36" s="22">
        <v>400</v>
      </c>
      <c r="E36" s="22">
        <v>400</v>
      </c>
      <c r="F36" s="22"/>
      <c r="G36" s="22"/>
      <c r="H36" s="22"/>
      <c r="I36" s="22"/>
      <c r="J36" s="22"/>
      <c r="K36" s="22"/>
      <c r="L36" s="22"/>
      <c r="M36" s="22"/>
    </row>
    <row r="37" s="57" customFormat="1" ht="18" customHeight="1" spans="1:13">
      <c r="A37" s="48">
        <v>31</v>
      </c>
      <c r="B37" s="81" t="s">
        <v>48</v>
      </c>
      <c r="C37" s="48">
        <v>1</v>
      </c>
      <c r="D37" s="22">
        <v>500</v>
      </c>
      <c r="E37" s="22">
        <v>500</v>
      </c>
      <c r="F37" s="22"/>
      <c r="G37" s="22"/>
      <c r="H37" s="22"/>
      <c r="I37" s="22"/>
      <c r="J37" s="22"/>
      <c r="K37" s="22"/>
      <c r="L37" s="22"/>
      <c r="M37" s="22"/>
    </row>
    <row r="38" s="57" customFormat="1" ht="18" customHeight="1" spans="1:13">
      <c r="A38" s="48">
        <v>32</v>
      </c>
      <c r="B38" s="82" t="s">
        <v>49</v>
      </c>
      <c r="C38" s="48"/>
      <c r="D38" s="22"/>
      <c r="E38" s="22"/>
      <c r="F38" s="22"/>
      <c r="G38" s="22"/>
      <c r="H38" s="22"/>
      <c r="I38" s="22"/>
      <c r="J38" s="22"/>
      <c r="K38" s="22"/>
      <c r="L38" s="22"/>
      <c r="M38" s="22"/>
    </row>
    <row r="39" s="57" customFormat="1" ht="18" customHeight="1" spans="1:13">
      <c r="A39" s="48">
        <v>33</v>
      </c>
      <c r="B39" s="81" t="s">
        <v>50</v>
      </c>
      <c r="C39" s="48"/>
      <c r="D39" s="22"/>
      <c r="E39" s="22"/>
      <c r="F39" s="22"/>
      <c r="G39" s="22"/>
      <c r="H39" s="22"/>
      <c r="I39" s="22"/>
      <c r="J39" s="22"/>
      <c r="K39" s="22"/>
      <c r="L39" s="22"/>
      <c r="M39" s="22"/>
    </row>
    <row r="40" s="57" customFormat="1" ht="18" customHeight="1" spans="1:13">
      <c r="A40" s="48">
        <v>34</v>
      </c>
      <c r="B40" s="82" t="s">
        <v>23</v>
      </c>
      <c r="C40" s="48">
        <v>1</v>
      </c>
      <c r="D40" s="22">
        <v>300</v>
      </c>
      <c r="E40" s="22">
        <v>300</v>
      </c>
      <c r="F40" s="22"/>
      <c r="G40" s="22"/>
      <c r="H40" s="22"/>
      <c r="I40" s="22"/>
      <c r="J40" s="22"/>
      <c r="K40" s="22"/>
      <c r="L40" s="22"/>
      <c r="M40" s="22"/>
    </row>
    <row r="41" s="62" customFormat="1" ht="18" customHeight="1" spans="1:13">
      <c r="A41" s="77">
        <v>35</v>
      </c>
      <c r="B41" s="78" t="s">
        <v>51</v>
      </c>
      <c r="C41" s="77">
        <v>14</v>
      </c>
      <c r="D41" s="77">
        <v>1789</v>
      </c>
      <c r="E41" s="77">
        <v>1730</v>
      </c>
      <c r="F41" s="77">
        <v>59</v>
      </c>
      <c r="G41" s="77"/>
      <c r="H41" s="77"/>
      <c r="I41" s="77"/>
      <c r="J41" s="77"/>
      <c r="K41" s="77"/>
      <c r="L41" s="77"/>
      <c r="M41" s="77"/>
    </row>
    <row r="42" s="57" customFormat="1" ht="18" customHeight="1" spans="1:13">
      <c r="A42" s="48">
        <v>36</v>
      </c>
      <c r="B42" s="83" t="s">
        <v>52</v>
      </c>
      <c r="C42" s="48">
        <v>1</v>
      </c>
      <c r="D42" s="22">
        <v>59</v>
      </c>
      <c r="E42" s="22"/>
      <c r="F42" s="22">
        <v>59</v>
      </c>
      <c r="G42" s="22"/>
      <c r="H42" s="22"/>
      <c r="I42" s="22"/>
      <c r="J42" s="22"/>
      <c r="K42" s="22"/>
      <c r="L42" s="22"/>
      <c r="M42" s="22"/>
    </row>
    <row r="43" s="57" customFormat="1" ht="18" customHeight="1" spans="1:13">
      <c r="A43" s="48">
        <v>37</v>
      </c>
      <c r="B43" s="83" t="s">
        <v>53</v>
      </c>
      <c r="C43" s="48">
        <v>13</v>
      </c>
      <c r="D43" s="22">
        <v>1730</v>
      </c>
      <c r="E43" s="22">
        <v>1730</v>
      </c>
      <c r="F43" s="22"/>
      <c r="G43" s="22"/>
      <c r="H43" s="22"/>
      <c r="I43" s="22"/>
      <c r="J43" s="22"/>
      <c r="K43" s="22"/>
      <c r="L43" s="22"/>
      <c r="M43" s="22"/>
    </row>
    <row r="44" s="57" customFormat="1" ht="18" customHeight="1" spans="1:13">
      <c r="A44" s="48">
        <v>38</v>
      </c>
      <c r="B44" s="83" t="s">
        <v>54</v>
      </c>
      <c r="C44" s="48"/>
      <c r="D44" s="22"/>
      <c r="E44" s="22"/>
      <c r="F44" s="22"/>
      <c r="G44" s="22"/>
      <c r="H44" s="22"/>
      <c r="I44" s="22"/>
      <c r="J44" s="22"/>
      <c r="K44" s="22"/>
      <c r="L44" s="22"/>
      <c r="M44" s="22"/>
    </row>
    <row r="45" s="62" customFormat="1" ht="18" customHeight="1" spans="1:13">
      <c r="A45" s="77">
        <v>39</v>
      </c>
      <c r="B45" s="78" t="s">
        <v>55</v>
      </c>
      <c r="C45" s="77"/>
      <c r="D45" s="77"/>
      <c r="E45" s="77"/>
      <c r="F45" s="77"/>
      <c r="G45" s="77"/>
      <c r="H45" s="77"/>
      <c r="I45" s="77"/>
      <c r="J45" s="77"/>
      <c r="K45" s="77"/>
      <c r="L45" s="77"/>
      <c r="M45" s="77"/>
    </row>
    <row r="46" s="57" customFormat="1" ht="18" customHeight="1" spans="1:13">
      <c r="A46" s="48">
        <v>40</v>
      </c>
      <c r="B46" s="83" t="s">
        <v>56</v>
      </c>
      <c r="C46" s="48"/>
      <c r="D46" s="22"/>
      <c r="E46" s="22"/>
      <c r="F46" s="22"/>
      <c r="G46" s="22"/>
      <c r="H46" s="22"/>
      <c r="I46" s="22"/>
      <c r="J46" s="22"/>
      <c r="K46" s="22"/>
      <c r="L46" s="22"/>
      <c r="M46" s="22"/>
    </row>
    <row r="47" s="57" customFormat="1" ht="18" customHeight="1" spans="1:13">
      <c r="A47" s="48">
        <v>41</v>
      </c>
      <c r="B47" s="83" t="s">
        <v>57</v>
      </c>
      <c r="C47" s="48"/>
      <c r="D47" s="22"/>
      <c r="E47" s="22"/>
      <c r="F47" s="22"/>
      <c r="G47" s="22"/>
      <c r="H47" s="22"/>
      <c r="I47" s="22"/>
      <c r="J47" s="22"/>
      <c r="K47" s="22"/>
      <c r="L47" s="22"/>
      <c r="M47" s="22"/>
    </row>
    <row r="48" s="57" customFormat="1" ht="18" customHeight="1" spans="1:13">
      <c r="A48" s="48">
        <v>42</v>
      </c>
      <c r="B48" s="83" t="s">
        <v>58</v>
      </c>
      <c r="C48" s="48"/>
      <c r="D48" s="22"/>
      <c r="E48" s="22"/>
      <c r="F48" s="22"/>
      <c r="G48" s="22"/>
      <c r="H48" s="22"/>
      <c r="I48" s="22"/>
      <c r="J48" s="22"/>
      <c r="K48" s="22"/>
      <c r="L48" s="22"/>
      <c r="M48" s="22"/>
    </row>
    <row r="49" s="57" customFormat="1" ht="18" customHeight="1" spans="1:13">
      <c r="A49" s="48">
        <v>43</v>
      </c>
      <c r="B49" s="83" t="s">
        <v>59</v>
      </c>
      <c r="C49" s="48"/>
      <c r="D49" s="22"/>
      <c r="E49" s="22"/>
      <c r="F49" s="22"/>
      <c r="G49" s="22"/>
      <c r="H49" s="22"/>
      <c r="I49" s="22"/>
      <c r="J49" s="22"/>
      <c r="K49" s="22"/>
      <c r="L49" s="22"/>
      <c r="M49" s="22"/>
    </row>
    <row r="50" s="57" customFormat="1" ht="18" customHeight="1" spans="1:13">
      <c r="A50" s="48">
        <v>44</v>
      </c>
      <c r="B50" s="83" t="s">
        <v>60</v>
      </c>
      <c r="C50" s="48"/>
      <c r="D50" s="22"/>
      <c r="E50" s="22"/>
      <c r="F50" s="22"/>
      <c r="G50" s="22"/>
      <c r="H50" s="22"/>
      <c r="I50" s="22"/>
      <c r="J50" s="22"/>
      <c r="K50" s="22"/>
      <c r="L50" s="22"/>
      <c r="M50" s="22"/>
    </row>
    <row r="51" s="62" customFormat="1" ht="18" customHeight="1" spans="1:13">
      <c r="A51" s="77">
        <v>45</v>
      </c>
      <c r="B51" s="78" t="s">
        <v>61</v>
      </c>
      <c r="C51" s="77">
        <v>81</v>
      </c>
      <c r="D51" s="77">
        <v>26917.5244</v>
      </c>
      <c r="E51" s="77">
        <v>7353.5</v>
      </c>
      <c r="F51" s="77">
        <v>19564.0244</v>
      </c>
      <c r="G51" s="77"/>
      <c r="H51" s="77"/>
      <c r="I51" s="77"/>
      <c r="J51" s="77"/>
      <c r="K51" s="77"/>
      <c r="L51" s="77"/>
      <c r="M51" s="77"/>
    </row>
    <row r="52" s="57" customFormat="1" ht="18" customHeight="1" spans="1:13">
      <c r="A52" s="48">
        <v>46</v>
      </c>
      <c r="B52" s="83" t="s">
        <v>62</v>
      </c>
      <c r="C52" s="48">
        <v>10</v>
      </c>
      <c r="D52" s="22">
        <v>1657.5</v>
      </c>
      <c r="E52" s="22">
        <v>1657.5</v>
      </c>
      <c r="F52" s="22"/>
      <c r="G52" s="22"/>
      <c r="H52" s="22"/>
      <c r="I52" s="22"/>
      <c r="J52" s="22"/>
      <c r="K52" s="22"/>
      <c r="L52" s="22"/>
      <c r="M52" s="22"/>
    </row>
    <row r="53" s="57" customFormat="1" ht="18" customHeight="1" spans="1:13">
      <c r="A53" s="48">
        <v>47</v>
      </c>
      <c r="B53" s="83" t="s">
        <v>63</v>
      </c>
      <c r="C53" s="48">
        <v>1</v>
      </c>
      <c r="D53" s="22">
        <v>55</v>
      </c>
      <c r="E53" s="22">
        <v>55</v>
      </c>
      <c r="F53" s="22"/>
      <c r="G53" s="22"/>
      <c r="H53" s="22"/>
      <c r="I53" s="22"/>
      <c r="J53" s="22"/>
      <c r="K53" s="22"/>
      <c r="L53" s="22"/>
      <c r="M53" s="22"/>
    </row>
    <row r="54" s="57" customFormat="1" ht="18" customHeight="1" spans="1:13">
      <c r="A54" s="48">
        <v>48</v>
      </c>
      <c r="B54" s="83" t="s">
        <v>64</v>
      </c>
      <c r="C54" s="48"/>
      <c r="D54" s="22"/>
      <c r="E54" s="22"/>
      <c r="F54" s="22"/>
      <c r="G54" s="22"/>
      <c r="H54" s="22"/>
      <c r="I54" s="22"/>
      <c r="J54" s="22"/>
      <c r="K54" s="22"/>
      <c r="L54" s="22"/>
      <c r="M54" s="22"/>
    </row>
    <row r="55" s="57" customFormat="1" ht="18" customHeight="1" spans="1:13">
      <c r="A55" s="48">
        <v>49</v>
      </c>
      <c r="B55" s="83" t="s">
        <v>65</v>
      </c>
      <c r="C55" s="48">
        <v>1</v>
      </c>
      <c r="D55" s="22">
        <v>50</v>
      </c>
      <c r="E55" s="22">
        <v>50</v>
      </c>
      <c r="F55" s="22"/>
      <c r="G55" s="22"/>
      <c r="H55" s="22"/>
      <c r="I55" s="22"/>
      <c r="J55" s="22"/>
      <c r="K55" s="22"/>
      <c r="L55" s="22"/>
      <c r="M55" s="22"/>
    </row>
    <row r="56" s="57" customFormat="1" ht="18" customHeight="1" spans="1:13">
      <c r="A56" s="48">
        <v>50</v>
      </c>
      <c r="B56" s="79" t="s">
        <v>66</v>
      </c>
      <c r="C56" s="48">
        <v>4</v>
      </c>
      <c r="D56" s="22">
        <v>503</v>
      </c>
      <c r="E56" s="22">
        <v>503</v>
      </c>
      <c r="F56" s="22"/>
      <c r="G56" s="22"/>
      <c r="H56" s="22"/>
      <c r="I56" s="22"/>
      <c r="J56" s="22"/>
      <c r="K56" s="22"/>
      <c r="L56" s="22"/>
      <c r="M56" s="22"/>
    </row>
    <row r="57" s="57" customFormat="1" ht="18" customHeight="1" spans="1:13">
      <c r="A57" s="48">
        <v>51</v>
      </c>
      <c r="B57" s="79" t="s">
        <v>67</v>
      </c>
      <c r="C57" s="48">
        <v>2</v>
      </c>
      <c r="D57" s="22">
        <v>3730</v>
      </c>
      <c r="E57" s="22">
        <v>130</v>
      </c>
      <c r="F57" s="22">
        <v>3600</v>
      </c>
      <c r="G57" s="22"/>
      <c r="H57" s="22"/>
      <c r="I57" s="22"/>
      <c r="J57" s="22"/>
      <c r="K57" s="22"/>
      <c r="L57" s="22"/>
      <c r="M57" s="22"/>
    </row>
    <row r="58" s="57" customFormat="1" ht="18" customHeight="1" spans="1:13">
      <c r="A58" s="48">
        <v>52</v>
      </c>
      <c r="B58" s="82" t="s">
        <v>68</v>
      </c>
      <c r="C58" s="48">
        <v>63</v>
      </c>
      <c r="D58" s="22">
        <v>20922.0244</v>
      </c>
      <c r="E58" s="22">
        <v>4958</v>
      </c>
      <c r="F58" s="22">
        <v>15964.0244</v>
      </c>
      <c r="G58" s="22"/>
      <c r="H58" s="22"/>
      <c r="I58" s="22"/>
      <c r="J58" s="22"/>
      <c r="K58" s="22"/>
      <c r="L58" s="22"/>
      <c r="M58" s="22"/>
    </row>
    <row r="59" s="62" customFormat="1" ht="18" customHeight="1" spans="1:13">
      <c r="A59" s="77">
        <v>53</v>
      </c>
      <c r="B59" s="78" t="s">
        <v>69</v>
      </c>
      <c r="C59" s="77">
        <v>1</v>
      </c>
      <c r="D59" s="77">
        <v>25</v>
      </c>
      <c r="E59" s="77">
        <v>25</v>
      </c>
      <c r="F59" s="77"/>
      <c r="G59" s="77"/>
      <c r="H59" s="77"/>
      <c r="I59" s="77"/>
      <c r="J59" s="77"/>
      <c r="K59" s="77"/>
      <c r="L59" s="77"/>
      <c r="M59" s="77"/>
    </row>
    <row r="60" s="57" customFormat="1" ht="18" customHeight="1" spans="1:13">
      <c r="A60" s="48">
        <v>54</v>
      </c>
      <c r="B60" s="83" t="s">
        <v>70</v>
      </c>
      <c r="C60" s="48"/>
      <c r="D60" s="22"/>
      <c r="E60" s="22"/>
      <c r="F60" s="22"/>
      <c r="G60" s="22"/>
      <c r="H60" s="22"/>
      <c r="I60" s="22"/>
      <c r="J60" s="22"/>
      <c r="K60" s="22"/>
      <c r="L60" s="22"/>
      <c r="M60" s="22"/>
    </row>
    <row r="61" s="57" customFormat="1" ht="18" customHeight="1" spans="1:13">
      <c r="A61" s="48">
        <v>55</v>
      </c>
      <c r="B61" s="82" t="s">
        <v>71</v>
      </c>
      <c r="C61" s="48">
        <v>1</v>
      </c>
      <c r="D61" s="22">
        <v>25</v>
      </c>
      <c r="E61" s="22">
        <v>25</v>
      </c>
      <c r="F61" s="22"/>
      <c r="G61" s="22"/>
      <c r="H61" s="22"/>
      <c r="I61" s="22"/>
      <c r="J61" s="22"/>
      <c r="K61" s="22"/>
      <c r="L61" s="22"/>
      <c r="M61" s="22"/>
    </row>
    <row r="62" s="57" customFormat="1" ht="18" customHeight="1" spans="1:13">
      <c r="A62" s="48">
        <v>56</v>
      </c>
      <c r="B62" s="82" t="s">
        <v>72</v>
      </c>
      <c r="C62" s="48"/>
      <c r="D62" s="22"/>
      <c r="E62" s="22"/>
      <c r="F62" s="22"/>
      <c r="G62" s="22"/>
      <c r="H62" s="22"/>
      <c r="I62" s="22"/>
      <c r="J62" s="22"/>
      <c r="K62" s="22"/>
      <c r="L62" s="22"/>
      <c r="M62" s="22"/>
    </row>
    <row r="63" s="57" customFormat="1" ht="18" customHeight="1" spans="1:13">
      <c r="A63" s="48">
        <v>57</v>
      </c>
      <c r="B63" s="79" t="s">
        <v>73</v>
      </c>
      <c r="C63" s="48"/>
      <c r="D63" s="22"/>
      <c r="E63" s="22"/>
      <c r="F63" s="22"/>
      <c r="G63" s="22"/>
      <c r="H63" s="22"/>
      <c r="I63" s="22"/>
      <c r="J63" s="22"/>
      <c r="K63" s="22"/>
      <c r="L63" s="22"/>
      <c r="M63" s="22"/>
    </row>
    <row r="64" s="62" customFormat="1" ht="18" customHeight="1" spans="1:13">
      <c r="A64" s="77">
        <v>58</v>
      </c>
      <c r="B64" s="84" t="s">
        <v>74</v>
      </c>
      <c r="C64" s="77">
        <v>3</v>
      </c>
      <c r="D64" s="77">
        <v>558</v>
      </c>
      <c r="E64" s="85">
        <v>558</v>
      </c>
      <c r="F64" s="85"/>
      <c r="G64" s="85"/>
      <c r="H64" s="85"/>
      <c r="I64" s="85"/>
      <c r="J64" s="85"/>
      <c r="K64" s="85"/>
      <c r="L64" s="85"/>
      <c r="M64" s="85"/>
    </row>
  </sheetData>
  <mergeCells count="7">
    <mergeCell ref="A1:B1"/>
    <mergeCell ref="A2:M2"/>
    <mergeCell ref="A3:B3"/>
    <mergeCell ref="D4:M4"/>
    <mergeCell ref="A4:A5"/>
    <mergeCell ref="B4:B5"/>
    <mergeCell ref="C4:C5"/>
  </mergeCells>
  <printOptions horizontalCentered="1"/>
  <pageMargins left="0.393055555555556" right="0.393055555555556" top="0.196527777777778" bottom="0.156944444444444" header="0.5" footer="0.5"/>
  <pageSetup paperSize="9" scale="6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97"/>
  <sheetViews>
    <sheetView tabSelected="1" topLeftCell="A13" workbookViewId="0">
      <selection activeCell="G25" sqref="G25"/>
    </sheetView>
  </sheetViews>
  <sheetFormatPr defaultColWidth="6.875" defaultRowHeight="15"/>
  <cols>
    <col min="1" max="1" width="20.625" style="15" customWidth="1"/>
    <col min="2" max="2" width="17.1333333333333" style="1" customWidth="1"/>
    <col min="3" max="3" width="33.1833333333333" style="1" customWidth="1"/>
    <col min="4" max="4" width="7.875" style="1" customWidth="1"/>
    <col min="5" max="5" width="24.4583333333333" style="1" customWidth="1"/>
    <col min="6" max="6" width="8.125" style="15" customWidth="1"/>
    <col min="7" max="8" width="6.375" style="15" customWidth="1"/>
    <col min="9" max="9" width="15.875" style="15" customWidth="1"/>
    <col min="10" max="10" width="10.375" style="1" customWidth="1"/>
    <col min="11" max="11" width="11.5" style="1" customWidth="1"/>
    <col min="12" max="14" width="8.625" style="1" customWidth="1"/>
    <col min="15" max="16" width="11.5" style="1" customWidth="1"/>
    <col min="17" max="23" width="8.625" style="1" customWidth="1"/>
    <col min="24" max="24" width="6.375" style="1" customWidth="1"/>
    <col min="25" max="31" width="7.625" style="1" customWidth="1"/>
    <col min="32" max="32" width="7.125" style="1" customWidth="1"/>
    <col min="33" max="33" width="15.875" style="1" customWidth="1"/>
    <col min="34" max="34" width="12.625" style="1" customWidth="1"/>
    <col min="35" max="35" width="12.05" style="1" customWidth="1"/>
    <col min="36" max="16384" width="6.875" style="1"/>
  </cols>
  <sheetData>
    <row r="1" s="1" customFormat="1" ht="39.75" customHeight="1" spans="1:9">
      <c r="A1" s="16" t="s">
        <v>75</v>
      </c>
      <c r="F1" s="15"/>
      <c r="G1" s="15"/>
      <c r="H1" s="15"/>
      <c r="I1" s="15"/>
    </row>
    <row r="2" s="1" customFormat="1" ht="41.1" customHeight="1" spans="1:35">
      <c r="A2" s="17" t="s">
        <v>76</v>
      </c>
      <c r="B2" s="18"/>
      <c r="C2" s="18"/>
      <c r="D2" s="18"/>
      <c r="E2" s="18"/>
      <c r="F2" s="17"/>
      <c r="G2" s="17"/>
      <c r="H2" s="17"/>
      <c r="I2" s="17"/>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2" customFormat="1" ht="30" customHeight="1" spans="1:35">
      <c r="A3" s="19" t="s">
        <v>4</v>
      </c>
      <c r="B3" s="20" t="s">
        <v>77</v>
      </c>
      <c r="C3" s="20" t="s">
        <v>78</v>
      </c>
      <c r="D3" s="20" t="s">
        <v>79</v>
      </c>
      <c r="E3" s="20"/>
      <c r="F3" s="19" t="s">
        <v>80</v>
      </c>
      <c r="G3" s="19" t="s">
        <v>81</v>
      </c>
      <c r="H3" s="19" t="s">
        <v>82</v>
      </c>
      <c r="I3" s="19" t="s">
        <v>83</v>
      </c>
      <c r="J3" s="20" t="s">
        <v>84</v>
      </c>
      <c r="K3" s="20"/>
      <c r="L3" s="20"/>
      <c r="M3" s="20"/>
      <c r="N3" s="20"/>
      <c r="O3" s="20"/>
      <c r="P3" s="20"/>
      <c r="Q3" s="20"/>
      <c r="R3" s="20"/>
      <c r="S3" s="20"/>
      <c r="T3" s="20"/>
      <c r="U3" s="20"/>
      <c r="V3" s="20"/>
      <c r="W3" s="20"/>
      <c r="X3" s="20" t="s">
        <v>85</v>
      </c>
      <c r="Y3" s="20" t="s">
        <v>86</v>
      </c>
      <c r="Z3" s="20" t="s">
        <v>87</v>
      </c>
      <c r="AA3" s="20" t="s">
        <v>88</v>
      </c>
      <c r="AB3" s="20" t="s">
        <v>89</v>
      </c>
      <c r="AC3" s="20" t="s">
        <v>90</v>
      </c>
      <c r="AD3" s="20" t="s">
        <v>91</v>
      </c>
      <c r="AE3" s="20"/>
      <c r="AF3" s="20" t="s">
        <v>92</v>
      </c>
      <c r="AG3" s="20" t="s">
        <v>93</v>
      </c>
      <c r="AH3" s="20" t="s">
        <v>94</v>
      </c>
      <c r="AI3" s="20" t="s">
        <v>95</v>
      </c>
    </row>
    <row r="4" s="2" customFormat="1" ht="30" customHeight="1" spans="1:35">
      <c r="A4" s="19"/>
      <c r="B4" s="20"/>
      <c r="C4" s="20"/>
      <c r="D4" s="20" t="s">
        <v>96</v>
      </c>
      <c r="E4" s="20" t="s">
        <v>97</v>
      </c>
      <c r="F4" s="19"/>
      <c r="G4" s="19"/>
      <c r="H4" s="19"/>
      <c r="I4" s="19"/>
      <c r="J4" s="20" t="s">
        <v>7</v>
      </c>
      <c r="K4" s="20" t="s">
        <v>98</v>
      </c>
      <c r="L4" s="20"/>
      <c r="M4" s="20"/>
      <c r="N4" s="20"/>
      <c r="O4" s="20"/>
      <c r="P4" s="20" t="s">
        <v>99</v>
      </c>
      <c r="Q4" s="20"/>
      <c r="R4" s="20"/>
      <c r="S4" s="20"/>
      <c r="T4" s="20"/>
      <c r="U4" s="20"/>
      <c r="V4" s="20"/>
      <c r="W4" s="20"/>
      <c r="X4" s="20"/>
      <c r="Y4" s="20"/>
      <c r="Z4" s="20"/>
      <c r="AA4" s="20"/>
      <c r="AB4" s="20"/>
      <c r="AC4" s="20"/>
      <c r="AD4" s="20"/>
      <c r="AE4" s="20"/>
      <c r="AF4" s="20"/>
      <c r="AG4" s="20"/>
      <c r="AH4" s="20"/>
      <c r="AI4" s="20"/>
    </row>
    <row r="5" s="2" customFormat="1" ht="53.1" customHeight="1" spans="1:35">
      <c r="A5" s="19"/>
      <c r="B5" s="20"/>
      <c r="C5" s="20"/>
      <c r="D5" s="20"/>
      <c r="E5" s="20"/>
      <c r="F5" s="19"/>
      <c r="G5" s="19"/>
      <c r="H5" s="19"/>
      <c r="I5" s="19"/>
      <c r="J5" s="20"/>
      <c r="K5" s="20" t="s">
        <v>100</v>
      </c>
      <c r="L5" s="20" t="s">
        <v>101</v>
      </c>
      <c r="M5" s="20" t="s">
        <v>102</v>
      </c>
      <c r="N5" s="20" t="s">
        <v>103</v>
      </c>
      <c r="O5" s="20" t="s">
        <v>104</v>
      </c>
      <c r="P5" s="20" t="s">
        <v>105</v>
      </c>
      <c r="Q5" s="20" t="s">
        <v>106</v>
      </c>
      <c r="R5" s="20" t="s">
        <v>107</v>
      </c>
      <c r="S5" s="20" t="s">
        <v>108</v>
      </c>
      <c r="T5" s="20" t="s">
        <v>109</v>
      </c>
      <c r="U5" s="20" t="s">
        <v>110</v>
      </c>
      <c r="V5" s="20" t="s">
        <v>111</v>
      </c>
      <c r="W5" s="20" t="s">
        <v>112</v>
      </c>
      <c r="X5" s="20"/>
      <c r="Y5" s="20"/>
      <c r="Z5" s="20"/>
      <c r="AA5" s="20"/>
      <c r="AB5" s="20"/>
      <c r="AC5" s="20"/>
      <c r="AD5" s="20" t="s">
        <v>113</v>
      </c>
      <c r="AE5" s="20" t="s">
        <v>114</v>
      </c>
      <c r="AF5" s="20"/>
      <c r="AG5" s="20"/>
      <c r="AH5" s="20"/>
      <c r="AI5" s="20"/>
    </row>
    <row r="6" s="3" customFormat="1" ht="35.1" customHeight="1" spans="1:35">
      <c r="A6" s="21" t="s">
        <v>115</v>
      </c>
      <c r="B6" s="22"/>
      <c r="C6" s="22"/>
      <c r="D6" s="22"/>
      <c r="E6" s="22"/>
      <c r="F6" s="21"/>
      <c r="G6" s="21"/>
      <c r="H6" s="21"/>
      <c r="I6" s="21"/>
      <c r="J6" s="22">
        <f t="shared" ref="J6:W6" si="0">SUM(J7,J133,J144,J152,J157,J164,J166,J175,J193,J199,J288,J294)</f>
        <v>63135.8544</v>
      </c>
      <c r="K6" s="22">
        <f t="shared" si="0"/>
        <v>32452.31</v>
      </c>
      <c r="L6" s="22">
        <f t="shared" si="0"/>
        <v>22854.81</v>
      </c>
      <c r="M6" s="22">
        <f t="shared" si="0"/>
        <v>2381.5</v>
      </c>
      <c r="N6" s="22">
        <f t="shared" si="0"/>
        <v>0</v>
      </c>
      <c r="O6" s="22">
        <f t="shared" si="0"/>
        <v>7216</v>
      </c>
      <c r="P6" s="22">
        <f t="shared" si="0"/>
        <v>26455.0244</v>
      </c>
      <c r="Q6" s="22">
        <f t="shared" si="0"/>
        <v>0</v>
      </c>
      <c r="R6" s="22">
        <f t="shared" si="0"/>
        <v>0</v>
      </c>
      <c r="S6" s="22">
        <f t="shared" si="0"/>
        <v>0</v>
      </c>
      <c r="T6" s="22">
        <f t="shared" si="0"/>
        <v>0</v>
      </c>
      <c r="U6" s="22">
        <f t="shared" si="0"/>
        <v>0</v>
      </c>
      <c r="V6" s="22">
        <f t="shared" si="0"/>
        <v>0</v>
      </c>
      <c r="W6" s="22">
        <f t="shared" si="0"/>
        <v>4228.52</v>
      </c>
      <c r="X6" s="22"/>
      <c r="Y6" s="22"/>
      <c r="Z6" s="22"/>
      <c r="AA6" s="22"/>
      <c r="AB6" s="22"/>
      <c r="AC6" s="22"/>
      <c r="AD6" s="22"/>
      <c r="AE6" s="22"/>
      <c r="AF6" s="22"/>
      <c r="AG6" s="22"/>
      <c r="AH6" s="22"/>
      <c r="AI6" s="22"/>
    </row>
    <row r="7" s="3" customFormat="1" ht="35.1" customHeight="1" spans="1:35">
      <c r="A7" s="21" t="s">
        <v>18</v>
      </c>
      <c r="B7" s="22"/>
      <c r="C7" s="22"/>
      <c r="D7" s="22"/>
      <c r="E7" s="22"/>
      <c r="F7" s="21"/>
      <c r="G7" s="21"/>
      <c r="H7" s="21"/>
      <c r="I7" s="21"/>
      <c r="J7" s="22">
        <f t="shared" ref="J7:W7" si="1">SUM(J8,J39,J75,J76,J77)</f>
        <v>30145.33</v>
      </c>
      <c r="K7" s="22">
        <f t="shared" si="1"/>
        <v>19396.81</v>
      </c>
      <c r="L7" s="22">
        <f t="shared" si="1"/>
        <v>14313.81</v>
      </c>
      <c r="M7" s="22">
        <f t="shared" si="1"/>
        <v>568</v>
      </c>
      <c r="N7" s="22">
        <f t="shared" si="1"/>
        <v>0</v>
      </c>
      <c r="O7" s="22">
        <f t="shared" si="1"/>
        <v>4515</v>
      </c>
      <c r="P7" s="22">
        <f t="shared" si="1"/>
        <v>6520</v>
      </c>
      <c r="Q7" s="22">
        <f t="shared" si="1"/>
        <v>0</v>
      </c>
      <c r="R7" s="22">
        <f t="shared" si="1"/>
        <v>0</v>
      </c>
      <c r="S7" s="22">
        <f t="shared" si="1"/>
        <v>0</v>
      </c>
      <c r="T7" s="22">
        <f t="shared" si="1"/>
        <v>0</v>
      </c>
      <c r="U7" s="22">
        <f t="shared" si="1"/>
        <v>0</v>
      </c>
      <c r="V7" s="22">
        <f t="shared" si="1"/>
        <v>0</v>
      </c>
      <c r="W7" s="22">
        <f t="shared" si="1"/>
        <v>4228.52</v>
      </c>
      <c r="X7" s="22"/>
      <c r="Y7" s="22"/>
      <c r="Z7" s="22"/>
      <c r="AA7" s="22"/>
      <c r="AB7" s="22"/>
      <c r="AC7" s="22"/>
      <c r="AD7" s="22"/>
      <c r="AE7" s="22"/>
      <c r="AF7" s="22"/>
      <c r="AG7" s="22"/>
      <c r="AH7" s="22"/>
      <c r="AI7" s="22"/>
    </row>
    <row r="8" s="3" customFormat="1" ht="62" customHeight="1" spans="1:35">
      <c r="A8" s="21" t="s">
        <v>19</v>
      </c>
      <c r="B8" s="22"/>
      <c r="C8" s="22"/>
      <c r="D8" s="22"/>
      <c r="E8" s="22"/>
      <c r="F8" s="21"/>
      <c r="G8" s="21"/>
      <c r="H8" s="21"/>
      <c r="I8" s="21"/>
      <c r="J8" s="22">
        <f t="shared" ref="J8:W8" si="2">SUM(J9:J38)</f>
        <v>11653.52</v>
      </c>
      <c r="K8" s="22">
        <f t="shared" si="2"/>
        <v>3905</v>
      </c>
      <c r="L8" s="22">
        <f t="shared" si="2"/>
        <v>2465</v>
      </c>
      <c r="M8" s="22">
        <f t="shared" si="2"/>
        <v>120</v>
      </c>
      <c r="N8" s="22">
        <f t="shared" si="2"/>
        <v>0</v>
      </c>
      <c r="O8" s="22">
        <f t="shared" si="2"/>
        <v>1320</v>
      </c>
      <c r="P8" s="22">
        <f t="shared" si="2"/>
        <v>3520</v>
      </c>
      <c r="Q8" s="22">
        <f t="shared" si="2"/>
        <v>0</v>
      </c>
      <c r="R8" s="22">
        <f t="shared" si="2"/>
        <v>0</v>
      </c>
      <c r="S8" s="22">
        <f t="shared" si="2"/>
        <v>0</v>
      </c>
      <c r="T8" s="22">
        <f t="shared" si="2"/>
        <v>0</v>
      </c>
      <c r="U8" s="22">
        <f t="shared" si="2"/>
        <v>0</v>
      </c>
      <c r="V8" s="22">
        <f t="shared" si="2"/>
        <v>0</v>
      </c>
      <c r="W8" s="22">
        <f t="shared" si="2"/>
        <v>4228.52</v>
      </c>
      <c r="X8" s="22"/>
      <c r="Y8" s="22"/>
      <c r="Z8" s="22"/>
      <c r="AA8" s="22"/>
      <c r="AB8" s="22"/>
      <c r="AC8" s="22"/>
      <c r="AD8" s="22"/>
      <c r="AE8" s="22"/>
      <c r="AF8" s="22"/>
      <c r="AG8" s="22"/>
      <c r="AH8" s="22"/>
      <c r="AI8" s="22"/>
    </row>
    <row r="9" s="3" customFormat="1" ht="116" customHeight="1" spans="1:35">
      <c r="A9" s="21">
        <f>SUBTOTAL(103,$B$9:B9)*1</f>
        <v>1</v>
      </c>
      <c r="B9" s="23" t="s">
        <v>116</v>
      </c>
      <c r="C9" s="23" t="s">
        <v>117</v>
      </c>
      <c r="D9" s="22" t="s">
        <v>118</v>
      </c>
      <c r="E9" s="22" t="s">
        <v>119</v>
      </c>
      <c r="F9" s="21" t="s">
        <v>120</v>
      </c>
      <c r="G9" s="21" t="s">
        <v>121</v>
      </c>
      <c r="H9" s="21" t="s">
        <v>122</v>
      </c>
      <c r="I9" s="21" t="s">
        <v>123</v>
      </c>
      <c r="J9" s="30">
        <v>200</v>
      </c>
      <c r="K9" s="30">
        <v>200</v>
      </c>
      <c r="L9" s="22"/>
      <c r="M9" s="22"/>
      <c r="N9" s="22"/>
      <c r="O9" s="30">
        <v>200</v>
      </c>
      <c r="P9" s="22"/>
      <c r="Q9" s="22"/>
      <c r="R9" s="22"/>
      <c r="S9" s="22"/>
      <c r="T9" s="22"/>
      <c r="U9" s="22"/>
      <c r="V9" s="22"/>
      <c r="W9" s="22"/>
      <c r="X9" s="22" t="s">
        <v>124</v>
      </c>
      <c r="Y9" s="22" t="s">
        <v>125</v>
      </c>
      <c r="Z9" s="22" t="s">
        <v>125</v>
      </c>
      <c r="AA9" s="22" t="s">
        <v>125</v>
      </c>
      <c r="AB9" s="22" t="s">
        <v>125</v>
      </c>
      <c r="AC9" s="22" t="s">
        <v>126</v>
      </c>
      <c r="AD9" s="22">
        <v>100</v>
      </c>
      <c r="AE9" s="22">
        <v>200</v>
      </c>
      <c r="AF9" s="22">
        <v>200</v>
      </c>
      <c r="AG9" s="22" t="s">
        <v>127</v>
      </c>
      <c r="AH9" s="22" t="s">
        <v>128</v>
      </c>
      <c r="AI9" s="22"/>
    </row>
    <row r="10" s="3" customFormat="1" ht="116" customHeight="1" spans="1:35">
      <c r="A10" s="21">
        <f>SUBTOTAL(103,$B$9:B10)*1</f>
        <v>2</v>
      </c>
      <c r="B10" s="23" t="s">
        <v>129</v>
      </c>
      <c r="C10" s="23" t="s">
        <v>130</v>
      </c>
      <c r="D10" s="22" t="s">
        <v>118</v>
      </c>
      <c r="E10" s="22" t="s">
        <v>131</v>
      </c>
      <c r="F10" s="21" t="s">
        <v>120</v>
      </c>
      <c r="G10" s="21" t="s">
        <v>121</v>
      </c>
      <c r="H10" s="21" t="s">
        <v>122</v>
      </c>
      <c r="I10" s="21" t="s">
        <v>123</v>
      </c>
      <c r="J10" s="30">
        <v>1200</v>
      </c>
      <c r="K10" s="30">
        <v>1200</v>
      </c>
      <c r="L10" s="30">
        <v>1200</v>
      </c>
      <c r="M10" s="22"/>
      <c r="N10" s="22"/>
      <c r="O10" s="30"/>
      <c r="P10" s="22"/>
      <c r="Q10" s="22"/>
      <c r="R10" s="22"/>
      <c r="S10" s="22"/>
      <c r="T10" s="22"/>
      <c r="U10" s="22"/>
      <c r="V10" s="22"/>
      <c r="W10" s="22"/>
      <c r="X10" s="22" t="s">
        <v>124</v>
      </c>
      <c r="Y10" s="22" t="s">
        <v>125</v>
      </c>
      <c r="Z10" s="22" t="s">
        <v>125</v>
      </c>
      <c r="AA10" s="22" t="s">
        <v>126</v>
      </c>
      <c r="AB10" s="22" t="s">
        <v>125</v>
      </c>
      <c r="AC10" s="22" t="s">
        <v>126</v>
      </c>
      <c r="AD10" s="22">
        <v>12</v>
      </c>
      <c r="AE10" s="22">
        <v>24</v>
      </c>
      <c r="AF10" s="22">
        <v>160</v>
      </c>
      <c r="AG10" s="22" t="s">
        <v>132</v>
      </c>
      <c r="AH10" s="22" t="s">
        <v>133</v>
      </c>
      <c r="AI10" s="22"/>
    </row>
    <row r="11" s="3" customFormat="1" ht="50" customHeight="1" spans="1:35">
      <c r="A11" s="21">
        <f>SUBTOTAL(103,$B$9:B11)*1</f>
        <v>3</v>
      </c>
      <c r="B11" s="22" t="s">
        <v>134</v>
      </c>
      <c r="C11" s="22" t="s">
        <v>135</v>
      </c>
      <c r="D11" s="22" t="s">
        <v>136</v>
      </c>
      <c r="E11" s="22" t="s">
        <v>137</v>
      </c>
      <c r="F11" s="21">
        <v>2023</v>
      </c>
      <c r="G11" s="21" t="s">
        <v>138</v>
      </c>
      <c r="H11" s="21" t="s">
        <v>139</v>
      </c>
      <c r="I11" s="21">
        <v>18791459777</v>
      </c>
      <c r="J11" s="22">
        <v>40</v>
      </c>
      <c r="K11" s="22">
        <v>40</v>
      </c>
      <c r="L11" s="22"/>
      <c r="M11" s="22">
        <v>40</v>
      </c>
      <c r="N11" s="22"/>
      <c r="O11" s="22"/>
      <c r="P11" s="22"/>
      <c r="Q11" s="22"/>
      <c r="R11" s="22"/>
      <c r="S11" s="22"/>
      <c r="T11" s="22"/>
      <c r="U11" s="22"/>
      <c r="V11" s="22"/>
      <c r="W11" s="22"/>
      <c r="X11" s="22" t="s">
        <v>124</v>
      </c>
      <c r="Y11" s="22" t="s">
        <v>125</v>
      </c>
      <c r="Z11" s="22" t="s">
        <v>126</v>
      </c>
      <c r="AA11" s="22" t="s">
        <v>125</v>
      </c>
      <c r="AB11" s="22" t="s">
        <v>125</v>
      </c>
      <c r="AC11" s="22" t="s">
        <v>126</v>
      </c>
      <c r="AD11" s="33">
        <v>715</v>
      </c>
      <c r="AE11" s="33">
        <v>1998</v>
      </c>
      <c r="AF11" s="22">
        <v>1998</v>
      </c>
      <c r="AG11" s="22" t="s">
        <v>140</v>
      </c>
      <c r="AH11" s="22" t="s">
        <v>141</v>
      </c>
      <c r="AI11" s="22"/>
    </row>
    <row r="12" s="3" customFormat="1" ht="50" customHeight="1" spans="1:35">
      <c r="A12" s="21">
        <f>SUBTOTAL(103,$B$9:B12)*1</f>
        <v>4</v>
      </c>
      <c r="B12" s="22" t="s">
        <v>142</v>
      </c>
      <c r="C12" s="22" t="s">
        <v>143</v>
      </c>
      <c r="D12" s="22" t="s">
        <v>136</v>
      </c>
      <c r="E12" s="22" t="s">
        <v>144</v>
      </c>
      <c r="F12" s="21">
        <v>2023</v>
      </c>
      <c r="G12" s="21" t="s">
        <v>138</v>
      </c>
      <c r="H12" s="21" t="s">
        <v>139</v>
      </c>
      <c r="I12" s="21">
        <v>18791459777</v>
      </c>
      <c r="J12" s="22">
        <v>40</v>
      </c>
      <c r="K12" s="22">
        <v>40</v>
      </c>
      <c r="L12" s="22"/>
      <c r="M12" s="22">
        <v>40</v>
      </c>
      <c r="N12" s="22"/>
      <c r="O12" s="22"/>
      <c r="P12" s="22"/>
      <c r="Q12" s="22"/>
      <c r="R12" s="22"/>
      <c r="S12" s="22"/>
      <c r="T12" s="22"/>
      <c r="U12" s="22"/>
      <c r="V12" s="22"/>
      <c r="W12" s="22"/>
      <c r="X12" s="22" t="s">
        <v>124</v>
      </c>
      <c r="Y12" s="22" t="s">
        <v>125</v>
      </c>
      <c r="Z12" s="22" t="s">
        <v>126</v>
      </c>
      <c r="AA12" s="22" t="s">
        <v>125</v>
      </c>
      <c r="AB12" s="22" t="s">
        <v>125</v>
      </c>
      <c r="AC12" s="22" t="s">
        <v>126</v>
      </c>
      <c r="AD12" s="22">
        <v>555</v>
      </c>
      <c r="AE12" s="22">
        <v>1581</v>
      </c>
      <c r="AF12" s="22">
        <v>1581</v>
      </c>
      <c r="AG12" s="22" t="s">
        <v>140</v>
      </c>
      <c r="AH12" s="22" t="s">
        <v>141</v>
      </c>
      <c r="AI12" s="22"/>
    </row>
    <row r="13" s="3" customFormat="1" ht="50" customHeight="1" spans="1:35">
      <c r="A13" s="21">
        <f>SUBTOTAL(103,$B$9:B13)*1</f>
        <v>5</v>
      </c>
      <c r="B13" s="22" t="s">
        <v>145</v>
      </c>
      <c r="C13" s="22" t="s">
        <v>143</v>
      </c>
      <c r="D13" s="22" t="s">
        <v>136</v>
      </c>
      <c r="E13" s="22" t="s">
        <v>146</v>
      </c>
      <c r="F13" s="21">
        <v>2023</v>
      </c>
      <c r="G13" s="21" t="s">
        <v>138</v>
      </c>
      <c r="H13" s="21" t="s">
        <v>139</v>
      </c>
      <c r="I13" s="21">
        <v>18791459777</v>
      </c>
      <c r="J13" s="22">
        <v>40</v>
      </c>
      <c r="K13" s="22">
        <v>40</v>
      </c>
      <c r="L13" s="22"/>
      <c r="M13" s="22">
        <v>40</v>
      </c>
      <c r="N13" s="22"/>
      <c r="O13" s="22"/>
      <c r="P13" s="22"/>
      <c r="Q13" s="22"/>
      <c r="R13" s="22"/>
      <c r="S13" s="22"/>
      <c r="T13" s="22"/>
      <c r="U13" s="22"/>
      <c r="V13" s="22"/>
      <c r="W13" s="22"/>
      <c r="X13" s="22" t="s">
        <v>124</v>
      </c>
      <c r="Y13" s="22" t="s">
        <v>125</v>
      </c>
      <c r="Z13" s="22" t="s">
        <v>126</v>
      </c>
      <c r="AA13" s="22" t="s">
        <v>125</v>
      </c>
      <c r="AB13" s="22" t="s">
        <v>125</v>
      </c>
      <c r="AC13" s="22" t="s">
        <v>126</v>
      </c>
      <c r="AD13" s="22">
        <v>49</v>
      </c>
      <c r="AE13" s="22">
        <v>112</v>
      </c>
      <c r="AF13" s="22">
        <v>2132</v>
      </c>
      <c r="AG13" s="22" t="s">
        <v>147</v>
      </c>
      <c r="AH13" s="22" t="s">
        <v>141</v>
      </c>
      <c r="AI13" s="22"/>
    </row>
    <row r="14" s="3" customFormat="1" ht="81" spans="1:35">
      <c r="A14" s="21">
        <f>SUBTOTAL(103,$B$9:B14)*1</f>
        <v>6</v>
      </c>
      <c r="B14" s="22" t="s">
        <v>148</v>
      </c>
      <c r="C14" s="22" t="s">
        <v>149</v>
      </c>
      <c r="D14" s="22" t="s">
        <v>150</v>
      </c>
      <c r="E14" s="22" t="s">
        <v>151</v>
      </c>
      <c r="F14" s="21">
        <v>2023</v>
      </c>
      <c r="G14" s="21" t="s">
        <v>152</v>
      </c>
      <c r="H14" s="21" t="s">
        <v>153</v>
      </c>
      <c r="I14" s="21">
        <v>13891513356</v>
      </c>
      <c r="J14" s="22">
        <v>100</v>
      </c>
      <c r="K14" s="22">
        <v>100</v>
      </c>
      <c r="L14" s="22">
        <v>100</v>
      </c>
      <c r="M14" s="22"/>
      <c r="N14" s="22"/>
      <c r="O14" s="22"/>
      <c r="P14" s="22"/>
      <c r="Q14" s="22"/>
      <c r="R14" s="22"/>
      <c r="S14" s="22"/>
      <c r="T14" s="22"/>
      <c r="U14" s="22"/>
      <c r="V14" s="22"/>
      <c r="W14" s="22"/>
      <c r="X14" s="22" t="s">
        <v>124</v>
      </c>
      <c r="Y14" s="22" t="s">
        <v>125</v>
      </c>
      <c r="Z14" s="22" t="s">
        <v>125</v>
      </c>
      <c r="AA14" s="22" t="s">
        <v>125</v>
      </c>
      <c r="AB14" s="22" t="s">
        <v>125</v>
      </c>
      <c r="AC14" s="22" t="s">
        <v>126</v>
      </c>
      <c r="AD14" s="22">
        <v>192</v>
      </c>
      <c r="AE14" s="22">
        <v>709</v>
      </c>
      <c r="AF14" s="22">
        <v>1505</v>
      </c>
      <c r="AG14" s="22" t="s">
        <v>154</v>
      </c>
      <c r="AH14" s="22" t="s">
        <v>155</v>
      </c>
      <c r="AI14" s="22"/>
    </row>
    <row r="15" s="3" customFormat="1" ht="81" spans="1:35">
      <c r="A15" s="21">
        <f>SUBTOTAL(103,$B$9:B15)*1</f>
        <v>7</v>
      </c>
      <c r="B15" s="22" t="s">
        <v>156</v>
      </c>
      <c r="C15" s="22" t="s">
        <v>149</v>
      </c>
      <c r="D15" s="22" t="s">
        <v>150</v>
      </c>
      <c r="E15" s="22" t="s">
        <v>157</v>
      </c>
      <c r="F15" s="21">
        <v>2023</v>
      </c>
      <c r="G15" s="21" t="s">
        <v>152</v>
      </c>
      <c r="H15" s="21" t="s">
        <v>153</v>
      </c>
      <c r="I15" s="21">
        <v>13891513356</v>
      </c>
      <c r="J15" s="22">
        <v>100</v>
      </c>
      <c r="K15" s="22">
        <v>100</v>
      </c>
      <c r="L15" s="22">
        <v>100</v>
      </c>
      <c r="M15" s="22"/>
      <c r="N15" s="22"/>
      <c r="O15" s="22"/>
      <c r="P15" s="22"/>
      <c r="Q15" s="22"/>
      <c r="R15" s="22"/>
      <c r="S15" s="22"/>
      <c r="T15" s="22"/>
      <c r="U15" s="22"/>
      <c r="V15" s="22"/>
      <c r="W15" s="22"/>
      <c r="X15" s="22" t="s">
        <v>124</v>
      </c>
      <c r="Y15" s="22" t="s">
        <v>125</v>
      </c>
      <c r="Z15" s="22" t="s">
        <v>125</v>
      </c>
      <c r="AA15" s="22" t="s">
        <v>125</v>
      </c>
      <c r="AB15" s="22" t="s">
        <v>125</v>
      </c>
      <c r="AC15" s="22" t="s">
        <v>126</v>
      </c>
      <c r="AD15" s="22">
        <v>180</v>
      </c>
      <c r="AE15" s="22">
        <v>450</v>
      </c>
      <c r="AF15" s="22">
        <v>450</v>
      </c>
      <c r="AG15" s="22" t="s">
        <v>154</v>
      </c>
      <c r="AH15" s="22" t="s">
        <v>155</v>
      </c>
      <c r="AI15" s="22"/>
    </row>
    <row r="16" s="3" customFormat="1" ht="81" spans="1:35">
      <c r="A16" s="21">
        <f>SUBTOTAL(103,$B$9:B16)*1</f>
        <v>8</v>
      </c>
      <c r="B16" s="22" t="s">
        <v>158</v>
      </c>
      <c r="C16" s="22" t="s">
        <v>149</v>
      </c>
      <c r="D16" s="22" t="s">
        <v>150</v>
      </c>
      <c r="E16" s="22" t="s">
        <v>159</v>
      </c>
      <c r="F16" s="21">
        <v>2023</v>
      </c>
      <c r="G16" s="21" t="s">
        <v>152</v>
      </c>
      <c r="H16" s="21" t="s">
        <v>153</v>
      </c>
      <c r="I16" s="21">
        <v>13891513356</v>
      </c>
      <c r="J16" s="22">
        <v>100</v>
      </c>
      <c r="K16" s="22">
        <v>100</v>
      </c>
      <c r="L16" s="22">
        <v>100</v>
      </c>
      <c r="M16" s="22"/>
      <c r="N16" s="22"/>
      <c r="O16" s="22"/>
      <c r="P16" s="22"/>
      <c r="Q16" s="22"/>
      <c r="R16" s="22"/>
      <c r="S16" s="22"/>
      <c r="T16" s="22"/>
      <c r="U16" s="22"/>
      <c r="V16" s="22"/>
      <c r="W16" s="22"/>
      <c r="X16" s="22" t="s">
        <v>124</v>
      </c>
      <c r="Y16" s="22" t="s">
        <v>125</v>
      </c>
      <c r="Z16" s="22" t="s">
        <v>125</v>
      </c>
      <c r="AA16" s="22" t="s">
        <v>125</v>
      </c>
      <c r="AB16" s="22" t="s">
        <v>125</v>
      </c>
      <c r="AC16" s="22" t="s">
        <v>126</v>
      </c>
      <c r="AD16" s="22">
        <v>90</v>
      </c>
      <c r="AE16" s="22">
        <v>240</v>
      </c>
      <c r="AF16" s="22">
        <v>240</v>
      </c>
      <c r="AG16" s="22" t="s">
        <v>154</v>
      </c>
      <c r="AH16" s="22" t="s">
        <v>155</v>
      </c>
      <c r="AI16" s="22"/>
    </row>
    <row r="17" s="3" customFormat="1" ht="67.5" spans="1:35">
      <c r="A17" s="21">
        <f>SUBTOTAL(103,$B$9:B17)*1</f>
        <v>9</v>
      </c>
      <c r="B17" s="22" t="s">
        <v>160</v>
      </c>
      <c r="C17" s="22" t="s">
        <v>161</v>
      </c>
      <c r="D17" s="22" t="s">
        <v>150</v>
      </c>
      <c r="E17" s="22" t="s">
        <v>162</v>
      </c>
      <c r="F17" s="21">
        <v>2023</v>
      </c>
      <c r="G17" s="21" t="s">
        <v>152</v>
      </c>
      <c r="H17" s="21" t="s">
        <v>153</v>
      </c>
      <c r="I17" s="21">
        <v>13891513356</v>
      </c>
      <c r="J17" s="22">
        <v>80</v>
      </c>
      <c r="K17" s="22">
        <v>80</v>
      </c>
      <c r="L17" s="22">
        <v>80</v>
      </c>
      <c r="M17" s="22"/>
      <c r="N17" s="22"/>
      <c r="O17" s="22"/>
      <c r="P17" s="22"/>
      <c r="Q17" s="22"/>
      <c r="R17" s="22"/>
      <c r="S17" s="22"/>
      <c r="T17" s="22"/>
      <c r="U17" s="22"/>
      <c r="V17" s="22"/>
      <c r="W17" s="22"/>
      <c r="X17" s="22" t="s">
        <v>124</v>
      </c>
      <c r="Y17" s="22" t="s">
        <v>125</v>
      </c>
      <c r="Z17" s="22" t="s">
        <v>125</v>
      </c>
      <c r="AA17" s="22" t="s">
        <v>125</v>
      </c>
      <c r="AB17" s="22" t="s">
        <v>125</v>
      </c>
      <c r="AC17" s="22" t="s">
        <v>126</v>
      </c>
      <c r="AD17" s="22">
        <v>50</v>
      </c>
      <c r="AE17" s="22">
        <v>83</v>
      </c>
      <c r="AF17" s="22">
        <v>83</v>
      </c>
      <c r="AG17" s="22" t="s">
        <v>154</v>
      </c>
      <c r="AH17" s="22" t="s">
        <v>163</v>
      </c>
      <c r="AI17" s="22"/>
    </row>
    <row r="18" s="3" customFormat="1" ht="54" spans="1:35">
      <c r="A18" s="21">
        <f>SUBTOTAL(103,$B$9:B18)*1</f>
        <v>10</v>
      </c>
      <c r="B18" s="22" t="s">
        <v>164</v>
      </c>
      <c r="C18" s="22" t="s">
        <v>165</v>
      </c>
      <c r="D18" s="22" t="s">
        <v>150</v>
      </c>
      <c r="E18" s="22" t="s">
        <v>166</v>
      </c>
      <c r="F18" s="21">
        <v>2023</v>
      </c>
      <c r="G18" s="21" t="s">
        <v>152</v>
      </c>
      <c r="H18" s="21" t="s">
        <v>153</v>
      </c>
      <c r="I18" s="21">
        <v>13891513356</v>
      </c>
      <c r="J18" s="22">
        <v>50</v>
      </c>
      <c r="K18" s="22">
        <v>50</v>
      </c>
      <c r="L18" s="22">
        <v>50</v>
      </c>
      <c r="M18" s="22"/>
      <c r="N18" s="22"/>
      <c r="O18" s="22"/>
      <c r="P18" s="22"/>
      <c r="Q18" s="22"/>
      <c r="R18" s="22"/>
      <c r="S18" s="22"/>
      <c r="T18" s="22"/>
      <c r="U18" s="22"/>
      <c r="V18" s="22"/>
      <c r="W18" s="22"/>
      <c r="X18" s="22" t="s">
        <v>124</v>
      </c>
      <c r="Y18" s="22" t="s">
        <v>125</v>
      </c>
      <c r="Z18" s="22" t="s">
        <v>125</v>
      </c>
      <c r="AA18" s="22" t="s">
        <v>125</v>
      </c>
      <c r="AB18" s="22" t="s">
        <v>125</v>
      </c>
      <c r="AC18" s="22" t="s">
        <v>126</v>
      </c>
      <c r="AD18" s="22">
        <v>120</v>
      </c>
      <c r="AE18" s="22">
        <v>340</v>
      </c>
      <c r="AF18" s="22">
        <v>340</v>
      </c>
      <c r="AG18" s="22" t="s">
        <v>167</v>
      </c>
      <c r="AH18" s="22" t="s">
        <v>163</v>
      </c>
      <c r="AI18" s="22"/>
    </row>
    <row r="19" s="3" customFormat="1" ht="54" spans="1:35">
      <c r="A19" s="21">
        <f>SUBTOTAL(103,$B$9:B19)*1</f>
        <v>11</v>
      </c>
      <c r="B19" s="22" t="s">
        <v>168</v>
      </c>
      <c r="C19" s="22" t="s">
        <v>169</v>
      </c>
      <c r="D19" s="22" t="s">
        <v>150</v>
      </c>
      <c r="E19" s="22" t="s">
        <v>166</v>
      </c>
      <c r="F19" s="21">
        <v>2023</v>
      </c>
      <c r="G19" s="21" t="s">
        <v>152</v>
      </c>
      <c r="H19" s="21" t="s">
        <v>153</v>
      </c>
      <c r="I19" s="21">
        <v>13891513356</v>
      </c>
      <c r="J19" s="22">
        <v>80</v>
      </c>
      <c r="K19" s="22">
        <v>80</v>
      </c>
      <c r="L19" s="22">
        <v>80</v>
      </c>
      <c r="M19" s="22"/>
      <c r="N19" s="22"/>
      <c r="O19" s="22"/>
      <c r="P19" s="22"/>
      <c r="Q19" s="22"/>
      <c r="R19" s="22"/>
      <c r="S19" s="22"/>
      <c r="T19" s="22"/>
      <c r="U19" s="22"/>
      <c r="V19" s="22"/>
      <c r="W19" s="22"/>
      <c r="X19" s="22" t="s">
        <v>124</v>
      </c>
      <c r="Y19" s="22" t="s">
        <v>125</v>
      </c>
      <c r="Z19" s="22" t="s">
        <v>125</v>
      </c>
      <c r="AA19" s="22" t="s">
        <v>125</v>
      </c>
      <c r="AB19" s="22" t="s">
        <v>125</v>
      </c>
      <c r="AC19" s="22" t="s">
        <v>126</v>
      </c>
      <c r="AD19" s="22">
        <v>720</v>
      </c>
      <c r="AE19" s="22">
        <v>2530</v>
      </c>
      <c r="AF19" s="22">
        <v>2530</v>
      </c>
      <c r="AG19" s="22" t="s">
        <v>167</v>
      </c>
      <c r="AH19" s="22" t="s">
        <v>163</v>
      </c>
      <c r="AI19" s="22"/>
    </row>
    <row r="20" s="3" customFormat="1" ht="81" spans="1:35">
      <c r="A20" s="21">
        <f>SUBTOTAL(103,$B$9:B20)*1</f>
        <v>12</v>
      </c>
      <c r="B20" s="22" t="s">
        <v>170</v>
      </c>
      <c r="C20" s="22" t="s">
        <v>171</v>
      </c>
      <c r="D20" s="22" t="s">
        <v>150</v>
      </c>
      <c r="E20" s="22" t="s">
        <v>172</v>
      </c>
      <c r="F20" s="22">
        <v>2023</v>
      </c>
      <c r="G20" s="22" t="s">
        <v>152</v>
      </c>
      <c r="H20" s="22" t="s">
        <v>153</v>
      </c>
      <c r="I20" s="22">
        <v>13891513356</v>
      </c>
      <c r="J20" s="22">
        <v>50</v>
      </c>
      <c r="K20" s="22">
        <v>50</v>
      </c>
      <c r="L20" s="22">
        <v>50</v>
      </c>
      <c r="M20" s="22"/>
      <c r="N20" s="22"/>
      <c r="O20" s="22"/>
      <c r="P20" s="22"/>
      <c r="Q20" s="22"/>
      <c r="R20" s="22"/>
      <c r="S20" s="22"/>
      <c r="T20" s="22"/>
      <c r="U20" s="22"/>
      <c r="V20" s="22"/>
      <c r="W20" s="22"/>
      <c r="X20" s="22" t="s">
        <v>124</v>
      </c>
      <c r="Y20" s="22" t="s">
        <v>125</v>
      </c>
      <c r="Z20" s="22" t="s">
        <v>125</v>
      </c>
      <c r="AA20" s="22" t="s">
        <v>125</v>
      </c>
      <c r="AB20" s="22" t="s">
        <v>125</v>
      </c>
      <c r="AC20" s="22" t="s">
        <v>126</v>
      </c>
      <c r="AD20" s="22">
        <v>100</v>
      </c>
      <c r="AE20" s="22">
        <v>360</v>
      </c>
      <c r="AF20" s="22">
        <v>360</v>
      </c>
      <c r="AG20" s="22" t="s">
        <v>173</v>
      </c>
      <c r="AH20" s="22" t="s">
        <v>155</v>
      </c>
      <c r="AI20" s="22"/>
    </row>
    <row r="21" s="1" customFormat="1" ht="75" customHeight="1" spans="1:35">
      <c r="A21" s="21">
        <f>SUBTOTAL(103,$B$9:B21)*1</f>
        <v>13</v>
      </c>
      <c r="B21" s="22" t="s">
        <v>174</v>
      </c>
      <c r="C21" s="22" t="s">
        <v>175</v>
      </c>
      <c r="D21" s="22" t="s">
        <v>176</v>
      </c>
      <c r="E21" s="22" t="s">
        <v>177</v>
      </c>
      <c r="F21" s="21">
        <v>2023</v>
      </c>
      <c r="G21" s="21" t="s">
        <v>176</v>
      </c>
      <c r="H21" s="21" t="s">
        <v>178</v>
      </c>
      <c r="I21" s="21">
        <v>13909158837</v>
      </c>
      <c r="J21" s="22">
        <v>100</v>
      </c>
      <c r="K21" s="22">
        <v>100</v>
      </c>
      <c r="L21" s="22">
        <v>100</v>
      </c>
      <c r="M21" s="22"/>
      <c r="N21" s="22"/>
      <c r="O21" s="22"/>
      <c r="P21" s="22"/>
      <c r="Q21" s="22"/>
      <c r="R21" s="22"/>
      <c r="S21" s="22"/>
      <c r="T21" s="22"/>
      <c r="U21" s="22"/>
      <c r="V21" s="22"/>
      <c r="W21" s="22"/>
      <c r="X21" s="22" t="s">
        <v>124</v>
      </c>
      <c r="Y21" s="22" t="s">
        <v>125</v>
      </c>
      <c r="Z21" s="22" t="s">
        <v>125</v>
      </c>
      <c r="AA21" s="22" t="s">
        <v>125</v>
      </c>
      <c r="AB21" s="22" t="s">
        <v>125</v>
      </c>
      <c r="AC21" s="22" t="s">
        <v>126</v>
      </c>
      <c r="AD21" s="22">
        <v>30</v>
      </c>
      <c r="AE21" s="22">
        <v>65</v>
      </c>
      <c r="AF21" s="22">
        <v>260</v>
      </c>
      <c r="AG21" s="26" t="s">
        <v>179</v>
      </c>
      <c r="AH21" s="26" t="s">
        <v>180</v>
      </c>
      <c r="AI21" s="22"/>
    </row>
    <row r="22" s="4" customFormat="1" ht="75" customHeight="1" spans="1:35">
      <c r="A22" s="21">
        <f>SUBTOTAL(103,$B$9:B22)*1</f>
        <v>14</v>
      </c>
      <c r="B22" s="24" t="s">
        <v>181</v>
      </c>
      <c r="C22" s="24" t="s">
        <v>182</v>
      </c>
      <c r="D22" s="25" t="s">
        <v>176</v>
      </c>
      <c r="E22" s="25" t="s">
        <v>183</v>
      </c>
      <c r="F22" s="25" t="s">
        <v>184</v>
      </c>
      <c r="G22" s="25" t="s">
        <v>183</v>
      </c>
      <c r="H22" s="25" t="s">
        <v>185</v>
      </c>
      <c r="I22" s="25">
        <v>15353356008</v>
      </c>
      <c r="J22" s="24">
        <v>160</v>
      </c>
      <c r="K22" s="24">
        <v>160</v>
      </c>
      <c r="L22" s="24">
        <v>160</v>
      </c>
      <c r="M22" s="24"/>
      <c r="N22" s="24"/>
      <c r="O22" s="24"/>
      <c r="P22" s="24"/>
      <c r="Q22" s="24"/>
      <c r="R22" s="24"/>
      <c r="S22" s="24"/>
      <c r="T22" s="24"/>
      <c r="U22" s="24"/>
      <c r="V22" s="24"/>
      <c r="W22" s="24"/>
      <c r="X22" s="25" t="s">
        <v>124</v>
      </c>
      <c r="Y22" s="25" t="s">
        <v>125</v>
      </c>
      <c r="Z22" s="24" t="s">
        <v>126</v>
      </c>
      <c r="AA22" s="25" t="s">
        <v>125</v>
      </c>
      <c r="AB22" s="25" t="s">
        <v>125</v>
      </c>
      <c r="AC22" s="25" t="s">
        <v>126</v>
      </c>
      <c r="AD22" s="25">
        <v>23</v>
      </c>
      <c r="AE22" s="25">
        <v>39</v>
      </c>
      <c r="AF22" s="25">
        <v>150</v>
      </c>
      <c r="AG22" s="25" t="s">
        <v>186</v>
      </c>
      <c r="AH22" s="34" t="s">
        <v>187</v>
      </c>
      <c r="AI22" s="35"/>
    </row>
    <row r="23" s="5" customFormat="1" ht="54" spans="1:35">
      <c r="A23" s="21">
        <f>SUBTOTAL(103,$B$9:B23)*1</f>
        <v>15</v>
      </c>
      <c r="B23" s="22" t="s">
        <v>188</v>
      </c>
      <c r="C23" s="22" t="s">
        <v>189</v>
      </c>
      <c r="D23" s="22" t="s">
        <v>190</v>
      </c>
      <c r="E23" s="22" t="s">
        <v>191</v>
      </c>
      <c r="F23" s="21">
        <v>2023</v>
      </c>
      <c r="G23" s="21" t="s">
        <v>192</v>
      </c>
      <c r="H23" s="21" t="s">
        <v>193</v>
      </c>
      <c r="I23" s="21">
        <v>18292522226</v>
      </c>
      <c r="J23" s="22">
        <v>60</v>
      </c>
      <c r="K23" s="22">
        <v>60</v>
      </c>
      <c r="L23" s="22">
        <v>60</v>
      </c>
      <c r="M23" s="22"/>
      <c r="N23" s="22"/>
      <c r="O23" s="22"/>
      <c r="P23" s="22"/>
      <c r="Q23" s="22"/>
      <c r="R23" s="22"/>
      <c r="S23" s="22"/>
      <c r="T23" s="22"/>
      <c r="U23" s="22"/>
      <c r="V23" s="22"/>
      <c r="W23" s="22"/>
      <c r="X23" s="22" t="s">
        <v>124</v>
      </c>
      <c r="Y23" s="22" t="s">
        <v>125</v>
      </c>
      <c r="Z23" s="22" t="s">
        <v>125</v>
      </c>
      <c r="AA23" s="22" t="s">
        <v>126</v>
      </c>
      <c r="AB23" s="22" t="s">
        <v>125</v>
      </c>
      <c r="AC23" s="22" t="s">
        <v>126</v>
      </c>
      <c r="AD23" s="22">
        <v>187</v>
      </c>
      <c r="AE23" s="22">
        <v>530</v>
      </c>
      <c r="AF23" s="22">
        <v>530</v>
      </c>
      <c r="AG23" s="29" t="s">
        <v>194</v>
      </c>
      <c r="AH23" s="29" t="s">
        <v>195</v>
      </c>
      <c r="AI23" s="36"/>
    </row>
    <row r="24" s="5" customFormat="1" ht="54" spans="1:35">
      <c r="A24" s="21">
        <f>SUBTOTAL(103,$B$9:B24)*1</f>
        <v>16</v>
      </c>
      <c r="B24" s="22" t="s">
        <v>196</v>
      </c>
      <c r="C24" s="22" t="s">
        <v>197</v>
      </c>
      <c r="D24" s="22" t="s">
        <v>190</v>
      </c>
      <c r="E24" s="22" t="s">
        <v>198</v>
      </c>
      <c r="F24" s="21">
        <v>2023</v>
      </c>
      <c r="G24" s="21" t="s">
        <v>192</v>
      </c>
      <c r="H24" s="21" t="s">
        <v>199</v>
      </c>
      <c r="I24" s="21">
        <v>18292522226</v>
      </c>
      <c r="J24" s="22">
        <v>200</v>
      </c>
      <c r="K24" s="22">
        <v>200</v>
      </c>
      <c r="L24" s="22">
        <v>200</v>
      </c>
      <c r="M24" s="22"/>
      <c r="N24" s="22"/>
      <c r="O24" s="22"/>
      <c r="P24" s="22"/>
      <c r="Q24" s="22"/>
      <c r="R24" s="22"/>
      <c r="S24" s="22"/>
      <c r="T24" s="22"/>
      <c r="U24" s="22"/>
      <c r="V24" s="22"/>
      <c r="W24" s="22"/>
      <c r="X24" s="22" t="s">
        <v>124</v>
      </c>
      <c r="Y24" s="22" t="s">
        <v>125</v>
      </c>
      <c r="Z24" s="22" t="s">
        <v>125</v>
      </c>
      <c r="AA24" s="22" t="s">
        <v>126</v>
      </c>
      <c r="AB24" s="22" t="s">
        <v>125</v>
      </c>
      <c r="AC24" s="22" t="s">
        <v>126</v>
      </c>
      <c r="AD24" s="22">
        <v>239</v>
      </c>
      <c r="AE24" s="22">
        <v>711</v>
      </c>
      <c r="AF24" s="22">
        <v>3682</v>
      </c>
      <c r="AG24" s="22" t="s">
        <v>200</v>
      </c>
      <c r="AH24" s="22" t="s">
        <v>201</v>
      </c>
      <c r="AI24" s="36"/>
    </row>
    <row r="25" s="3" customFormat="1" ht="263" customHeight="1" spans="1:35">
      <c r="A25" s="21">
        <f>SUBTOTAL(103,$B$9:B25)*1</f>
        <v>17</v>
      </c>
      <c r="B25" s="22" t="s">
        <v>202</v>
      </c>
      <c r="C25" s="22" t="s">
        <v>203</v>
      </c>
      <c r="D25" s="22" t="s">
        <v>190</v>
      </c>
      <c r="E25" s="22" t="s">
        <v>204</v>
      </c>
      <c r="F25" s="21">
        <v>2023</v>
      </c>
      <c r="G25" s="21" t="s">
        <v>205</v>
      </c>
      <c r="H25" s="21" t="s">
        <v>206</v>
      </c>
      <c r="I25" s="21">
        <v>13669154338</v>
      </c>
      <c r="J25" s="22">
        <v>150</v>
      </c>
      <c r="K25" s="22">
        <v>150</v>
      </c>
      <c r="L25" s="22">
        <v>150</v>
      </c>
      <c r="M25" s="22"/>
      <c r="N25" s="22"/>
      <c r="O25" s="22"/>
      <c r="P25" s="22"/>
      <c r="Q25" s="22"/>
      <c r="R25" s="22"/>
      <c r="S25" s="22"/>
      <c r="T25" s="22"/>
      <c r="U25" s="22"/>
      <c r="V25" s="22"/>
      <c r="W25" s="22"/>
      <c r="X25" s="22" t="s">
        <v>124</v>
      </c>
      <c r="Y25" s="22" t="s">
        <v>125</v>
      </c>
      <c r="Z25" s="22" t="s">
        <v>125</v>
      </c>
      <c r="AA25" s="22" t="s">
        <v>126</v>
      </c>
      <c r="AB25" s="22" t="s">
        <v>125</v>
      </c>
      <c r="AC25" s="22" t="s">
        <v>126</v>
      </c>
      <c r="AD25" s="22">
        <v>214</v>
      </c>
      <c r="AE25" s="22">
        <v>666</v>
      </c>
      <c r="AF25" s="22">
        <v>1245</v>
      </c>
      <c r="AG25" s="22" t="s">
        <v>207</v>
      </c>
      <c r="AH25" s="22" t="s">
        <v>208</v>
      </c>
      <c r="AI25" s="22"/>
    </row>
    <row r="26" s="6" customFormat="1" ht="128" customHeight="1" spans="1:35">
      <c r="A26" s="21">
        <f>SUBTOTAL(103,$B$9:B26)*1</f>
        <v>18</v>
      </c>
      <c r="B26" s="22" t="s">
        <v>209</v>
      </c>
      <c r="C26" s="26" t="s">
        <v>210</v>
      </c>
      <c r="D26" s="22" t="s">
        <v>211</v>
      </c>
      <c r="E26" s="22" t="s">
        <v>212</v>
      </c>
      <c r="F26" s="21" t="s">
        <v>120</v>
      </c>
      <c r="G26" s="21" t="s">
        <v>213</v>
      </c>
      <c r="H26" s="21" t="s">
        <v>214</v>
      </c>
      <c r="I26" s="21" t="s">
        <v>215</v>
      </c>
      <c r="J26" s="22">
        <v>40</v>
      </c>
      <c r="K26" s="22">
        <v>40</v>
      </c>
      <c r="L26" s="22"/>
      <c r="M26" s="22"/>
      <c r="N26" s="22"/>
      <c r="O26" s="22">
        <v>40</v>
      </c>
      <c r="P26" s="22"/>
      <c r="Q26" s="22"/>
      <c r="R26" s="22"/>
      <c r="S26" s="22"/>
      <c r="T26" s="22"/>
      <c r="U26" s="22"/>
      <c r="V26" s="22"/>
      <c r="W26" s="22"/>
      <c r="X26" s="22" t="s">
        <v>124</v>
      </c>
      <c r="Y26" s="22" t="s">
        <v>125</v>
      </c>
      <c r="Z26" s="22" t="s">
        <v>126</v>
      </c>
      <c r="AA26" s="22" t="s">
        <v>125</v>
      </c>
      <c r="AB26" s="22" t="s">
        <v>125</v>
      </c>
      <c r="AC26" s="22" t="s">
        <v>126</v>
      </c>
      <c r="AD26" s="22">
        <v>70</v>
      </c>
      <c r="AE26" s="22">
        <v>189</v>
      </c>
      <c r="AF26" s="22">
        <v>350</v>
      </c>
      <c r="AG26" s="26" t="s">
        <v>216</v>
      </c>
      <c r="AH26" s="22" t="s">
        <v>217</v>
      </c>
      <c r="AI26" s="22"/>
    </row>
    <row r="27" s="1" customFormat="1" ht="132" customHeight="1" spans="1:35">
      <c r="A27" s="21">
        <f>SUBTOTAL(103,$B$9:B27)*1</f>
        <v>19</v>
      </c>
      <c r="B27" s="22" t="s">
        <v>218</v>
      </c>
      <c r="C27" s="26" t="s">
        <v>219</v>
      </c>
      <c r="D27" s="22" t="s">
        <v>211</v>
      </c>
      <c r="E27" s="22" t="s">
        <v>220</v>
      </c>
      <c r="F27" s="21" t="s">
        <v>120</v>
      </c>
      <c r="G27" s="21" t="s">
        <v>213</v>
      </c>
      <c r="H27" s="21" t="s">
        <v>221</v>
      </c>
      <c r="I27" s="21" t="s">
        <v>222</v>
      </c>
      <c r="J27" s="22">
        <v>40</v>
      </c>
      <c r="K27" s="22">
        <v>40</v>
      </c>
      <c r="L27" s="22"/>
      <c r="M27" s="22"/>
      <c r="N27" s="22"/>
      <c r="O27" s="22">
        <v>40</v>
      </c>
      <c r="P27" s="22"/>
      <c r="Q27" s="22"/>
      <c r="R27" s="22"/>
      <c r="S27" s="22"/>
      <c r="T27" s="22"/>
      <c r="U27" s="22"/>
      <c r="V27" s="22"/>
      <c r="W27" s="22"/>
      <c r="X27" s="22" t="s">
        <v>124</v>
      </c>
      <c r="Y27" s="22" t="s">
        <v>125</v>
      </c>
      <c r="Z27" s="22" t="s">
        <v>125</v>
      </c>
      <c r="AA27" s="22" t="s">
        <v>125</v>
      </c>
      <c r="AB27" s="22" t="s">
        <v>125</v>
      </c>
      <c r="AC27" s="22" t="s">
        <v>126</v>
      </c>
      <c r="AD27" s="22">
        <v>50</v>
      </c>
      <c r="AE27" s="22">
        <v>140</v>
      </c>
      <c r="AF27" s="22">
        <v>1124</v>
      </c>
      <c r="AG27" s="22" t="s">
        <v>223</v>
      </c>
      <c r="AH27" s="22" t="s">
        <v>224</v>
      </c>
      <c r="AI27" s="22"/>
    </row>
    <row r="28" s="1" customFormat="1" ht="134" customHeight="1" spans="1:35">
      <c r="A28" s="21">
        <f>SUBTOTAL(103,$B$9:B28)*1</f>
        <v>20</v>
      </c>
      <c r="B28" s="22" t="s">
        <v>225</v>
      </c>
      <c r="C28" s="26" t="s">
        <v>226</v>
      </c>
      <c r="D28" s="22" t="s">
        <v>211</v>
      </c>
      <c r="E28" s="22" t="s">
        <v>227</v>
      </c>
      <c r="F28" s="21" t="s">
        <v>120</v>
      </c>
      <c r="G28" s="21" t="s">
        <v>213</v>
      </c>
      <c r="H28" s="21" t="s">
        <v>228</v>
      </c>
      <c r="I28" s="21">
        <v>13991555736</v>
      </c>
      <c r="J28" s="22">
        <v>60</v>
      </c>
      <c r="K28" s="22">
        <v>60</v>
      </c>
      <c r="L28" s="22"/>
      <c r="M28" s="22"/>
      <c r="N28" s="22"/>
      <c r="O28" s="22">
        <v>60</v>
      </c>
      <c r="P28" s="22"/>
      <c r="Q28" s="22"/>
      <c r="R28" s="22"/>
      <c r="S28" s="22"/>
      <c r="T28" s="22"/>
      <c r="U28" s="22"/>
      <c r="V28" s="22"/>
      <c r="W28" s="22"/>
      <c r="X28" s="22" t="s">
        <v>124</v>
      </c>
      <c r="Y28" s="22" t="s">
        <v>125</v>
      </c>
      <c r="Z28" s="22" t="s">
        <v>126</v>
      </c>
      <c r="AA28" s="22" t="s">
        <v>125</v>
      </c>
      <c r="AB28" s="22" t="s">
        <v>125</v>
      </c>
      <c r="AC28" s="22" t="s">
        <v>126</v>
      </c>
      <c r="AD28" s="22">
        <v>113</v>
      </c>
      <c r="AE28" s="22">
        <v>152</v>
      </c>
      <c r="AF28" s="22">
        <v>650</v>
      </c>
      <c r="AG28" s="22" t="s">
        <v>229</v>
      </c>
      <c r="AH28" s="22" t="s">
        <v>230</v>
      </c>
      <c r="AI28" s="22"/>
    </row>
    <row r="29" s="1" customFormat="1" ht="86.1" customHeight="1" spans="1:35">
      <c r="A29" s="21">
        <f>SUBTOTAL(103,$B$9:B29)*1</f>
        <v>21</v>
      </c>
      <c r="B29" s="22" t="s">
        <v>231</v>
      </c>
      <c r="C29" s="26" t="s">
        <v>232</v>
      </c>
      <c r="D29" s="22" t="s">
        <v>211</v>
      </c>
      <c r="E29" s="22" t="s">
        <v>227</v>
      </c>
      <c r="F29" s="21" t="s">
        <v>120</v>
      </c>
      <c r="G29" s="21" t="s">
        <v>213</v>
      </c>
      <c r="H29" s="21" t="s">
        <v>228</v>
      </c>
      <c r="I29" s="21">
        <v>13991555736</v>
      </c>
      <c r="J29" s="22">
        <v>200</v>
      </c>
      <c r="K29" s="22">
        <v>200</v>
      </c>
      <c r="L29" s="22"/>
      <c r="M29" s="22"/>
      <c r="N29" s="22"/>
      <c r="O29" s="22">
        <v>200</v>
      </c>
      <c r="P29" s="22"/>
      <c r="Q29" s="22"/>
      <c r="R29" s="22"/>
      <c r="S29" s="22"/>
      <c r="T29" s="22"/>
      <c r="U29" s="22"/>
      <c r="V29" s="22"/>
      <c r="W29" s="22"/>
      <c r="X29" s="22" t="s">
        <v>124</v>
      </c>
      <c r="Y29" s="22" t="s">
        <v>125</v>
      </c>
      <c r="Z29" s="22" t="s">
        <v>126</v>
      </c>
      <c r="AA29" s="22" t="s">
        <v>125</v>
      </c>
      <c r="AB29" s="22" t="s">
        <v>125</v>
      </c>
      <c r="AC29" s="22" t="s">
        <v>126</v>
      </c>
      <c r="AD29" s="22">
        <v>114</v>
      </c>
      <c r="AE29" s="22">
        <v>262</v>
      </c>
      <c r="AF29" s="22">
        <v>564</v>
      </c>
      <c r="AG29" s="22" t="s">
        <v>233</v>
      </c>
      <c r="AH29" s="22" t="s">
        <v>234</v>
      </c>
      <c r="AI29" s="22"/>
    </row>
    <row r="30" s="1" customFormat="1" ht="99.95" customHeight="1" spans="1:35">
      <c r="A30" s="21">
        <f>SUBTOTAL(103,$B$9:B30)*1</f>
        <v>22</v>
      </c>
      <c r="B30" s="22" t="s">
        <v>235</v>
      </c>
      <c r="C30" s="26" t="s">
        <v>236</v>
      </c>
      <c r="D30" s="22" t="s">
        <v>211</v>
      </c>
      <c r="E30" s="22" t="s">
        <v>237</v>
      </c>
      <c r="F30" s="21" t="s">
        <v>120</v>
      </c>
      <c r="G30" s="21" t="s">
        <v>213</v>
      </c>
      <c r="H30" s="21" t="s">
        <v>238</v>
      </c>
      <c r="I30" s="21" t="s">
        <v>239</v>
      </c>
      <c r="J30" s="22">
        <v>80</v>
      </c>
      <c r="K30" s="22">
        <v>80</v>
      </c>
      <c r="L30" s="22"/>
      <c r="M30" s="22"/>
      <c r="N30" s="22"/>
      <c r="O30" s="22">
        <v>80</v>
      </c>
      <c r="P30" s="22"/>
      <c r="Q30" s="22"/>
      <c r="R30" s="22"/>
      <c r="S30" s="22"/>
      <c r="T30" s="22"/>
      <c r="U30" s="22"/>
      <c r="V30" s="22"/>
      <c r="W30" s="22"/>
      <c r="X30" s="22" t="s">
        <v>124</v>
      </c>
      <c r="Y30" s="22" t="s">
        <v>125</v>
      </c>
      <c r="Z30" s="22" t="s">
        <v>126</v>
      </c>
      <c r="AA30" s="22" t="s">
        <v>126</v>
      </c>
      <c r="AB30" s="22" t="s">
        <v>126</v>
      </c>
      <c r="AC30" s="22" t="s">
        <v>125</v>
      </c>
      <c r="AD30" s="22">
        <v>519</v>
      </c>
      <c r="AE30" s="22">
        <v>2052</v>
      </c>
      <c r="AF30" s="22">
        <v>2052</v>
      </c>
      <c r="AG30" s="22" t="s">
        <v>240</v>
      </c>
      <c r="AH30" s="22" t="s">
        <v>241</v>
      </c>
      <c r="AI30" s="22"/>
    </row>
    <row r="31" s="1" customFormat="1" ht="99.95" customHeight="1" spans="1:35">
      <c r="A31" s="21">
        <f>SUBTOTAL(103,$B$9:B31)*1</f>
        <v>23</v>
      </c>
      <c r="B31" s="27" t="s">
        <v>242</v>
      </c>
      <c r="C31" s="27" t="s">
        <v>243</v>
      </c>
      <c r="D31" s="22" t="s">
        <v>244</v>
      </c>
      <c r="E31" s="22" t="s">
        <v>245</v>
      </c>
      <c r="F31" s="21" t="s">
        <v>120</v>
      </c>
      <c r="G31" s="21" t="s">
        <v>246</v>
      </c>
      <c r="H31" s="21" t="s">
        <v>247</v>
      </c>
      <c r="I31" s="21">
        <v>15109153366</v>
      </c>
      <c r="J31" s="22">
        <v>35</v>
      </c>
      <c r="K31" s="22">
        <v>35</v>
      </c>
      <c r="L31" s="22">
        <v>35</v>
      </c>
      <c r="M31" s="22"/>
      <c r="N31" s="22"/>
      <c r="O31" s="22"/>
      <c r="P31" s="22"/>
      <c r="Q31" s="22"/>
      <c r="R31" s="22"/>
      <c r="S31" s="22"/>
      <c r="T31" s="22"/>
      <c r="U31" s="22"/>
      <c r="V31" s="22"/>
      <c r="W31" s="22"/>
      <c r="X31" s="22" t="s">
        <v>124</v>
      </c>
      <c r="Y31" s="22" t="s">
        <v>125</v>
      </c>
      <c r="Z31" s="22" t="s">
        <v>126</v>
      </c>
      <c r="AA31" s="22" t="s">
        <v>125</v>
      </c>
      <c r="AB31" s="22" t="s">
        <v>126</v>
      </c>
      <c r="AC31" s="22" t="s">
        <v>126</v>
      </c>
      <c r="AD31" s="22">
        <v>53</v>
      </c>
      <c r="AE31" s="22">
        <v>310</v>
      </c>
      <c r="AF31" s="22">
        <v>412</v>
      </c>
      <c r="AG31" s="22" t="s">
        <v>248</v>
      </c>
      <c r="AH31" s="22" t="s">
        <v>249</v>
      </c>
      <c r="AI31" s="22"/>
    </row>
    <row r="32" s="3" customFormat="1" ht="128" customHeight="1" spans="1:35">
      <c r="A32" s="21">
        <f>SUBTOTAL(103,$B$9:B32)*1</f>
        <v>24</v>
      </c>
      <c r="B32" s="22" t="s">
        <v>250</v>
      </c>
      <c r="C32" s="22" t="s">
        <v>251</v>
      </c>
      <c r="D32" s="22" t="s">
        <v>252</v>
      </c>
      <c r="E32" s="22" t="s">
        <v>253</v>
      </c>
      <c r="F32" s="21" t="s">
        <v>254</v>
      </c>
      <c r="G32" s="21" t="s">
        <v>255</v>
      </c>
      <c r="H32" s="21" t="s">
        <v>256</v>
      </c>
      <c r="I32" s="21">
        <v>13992580855</v>
      </c>
      <c r="J32" s="22">
        <v>600</v>
      </c>
      <c r="K32" s="22"/>
      <c r="L32" s="22"/>
      <c r="M32" s="22"/>
      <c r="N32" s="22"/>
      <c r="O32" s="22"/>
      <c r="P32" s="22">
        <v>600</v>
      </c>
      <c r="Q32" s="22"/>
      <c r="R32" s="22"/>
      <c r="S32" s="22"/>
      <c r="T32" s="22"/>
      <c r="U32" s="22"/>
      <c r="V32" s="22"/>
      <c r="W32" s="22"/>
      <c r="X32" s="22" t="s">
        <v>124</v>
      </c>
      <c r="Y32" s="22" t="s">
        <v>125</v>
      </c>
      <c r="Z32" s="22" t="s">
        <v>125</v>
      </c>
      <c r="AA32" s="22" t="s">
        <v>125</v>
      </c>
      <c r="AB32" s="22" t="s">
        <v>125</v>
      </c>
      <c r="AC32" s="22" t="s">
        <v>126</v>
      </c>
      <c r="AD32" s="22">
        <v>200</v>
      </c>
      <c r="AE32" s="22">
        <v>600</v>
      </c>
      <c r="AF32" s="22">
        <v>600</v>
      </c>
      <c r="AG32" s="22" t="s">
        <v>257</v>
      </c>
      <c r="AH32" s="22" t="s">
        <v>258</v>
      </c>
      <c r="AI32" s="22"/>
    </row>
    <row r="33" s="3" customFormat="1" ht="61" customHeight="1" spans="1:35">
      <c r="A33" s="21">
        <f>SUBTOTAL(103,$B$9:B33)*1</f>
        <v>25</v>
      </c>
      <c r="B33" s="22" t="s">
        <v>259</v>
      </c>
      <c r="C33" s="22" t="s">
        <v>260</v>
      </c>
      <c r="D33" s="22" t="s">
        <v>261</v>
      </c>
      <c r="E33" s="22" t="s">
        <v>262</v>
      </c>
      <c r="F33" s="21" t="s">
        <v>120</v>
      </c>
      <c r="G33" s="21" t="s">
        <v>255</v>
      </c>
      <c r="H33" s="21" t="s">
        <v>256</v>
      </c>
      <c r="I33" s="21">
        <v>13992580855</v>
      </c>
      <c r="J33" s="22">
        <v>100</v>
      </c>
      <c r="K33" s="22"/>
      <c r="L33" s="22"/>
      <c r="M33" s="22"/>
      <c r="N33" s="22"/>
      <c r="O33" s="22"/>
      <c r="P33" s="22">
        <v>100</v>
      </c>
      <c r="Q33" s="22"/>
      <c r="R33" s="22"/>
      <c r="S33" s="22"/>
      <c r="T33" s="22"/>
      <c r="U33" s="22"/>
      <c r="V33" s="22"/>
      <c r="W33" s="22"/>
      <c r="X33" s="22" t="s">
        <v>124</v>
      </c>
      <c r="Y33" s="22" t="s">
        <v>125</v>
      </c>
      <c r="Z33" s="22" t="s">
        <v>125</v>
      </c>
      <c r="AA33" s="22" t="s">
        <v>125</v>
      </c>
      <c r="AB33" s="22" t="s">
        <v>125</v>
      </c>
      <c r="AC33" s="22" t="s">
        <v>126</v>
      </c>
      <c r="AD33" s="22">
        <v>35</v>
      </c>
      <c r="AE33" s="22">
        <v>100</v>
      </c>
      <c r="AF33" s="22">
        <v>100</v>
      </c>
      <c r="AG33" s="22" t="s">
        <v>257</v>
      </c>
      <c r="AH33" s="22" t="s">
        <v>263</v>
      </c>
      <c r="AI33" s="22"/>
    </row>
    <row r="34" s="3" customFormat="1" ht="111" customHeight="1" spans="1:35">
      <c r="A34" s="21">
        <f>SUBTOTAL(103,$B$9:B34)*1</f>
        <v>26</v>
      </c>
      <c r="B34" s="22" t="s">
        <v>264</v>
      </c>
      <c r="C34" s="22" t="s">
        <v>265</v>
      </c>
      <c r="D34" s="22" t="s">
        <v>266</v>
      </c>
      <c r="E34" s="22" t="s">
        <v>267</v>
      </c>
      <c r="F34" s="21" t="s">
        <v>120</v>
      </c>
      <c r="G34" s="21" t="s">
        <v>255</v>
      </c>
      <c r="H34" s="21" t="s">
        <v>256</v>
      </c>
      <c r="I34" s="21">
        <v>13992580855</v>
      </c>
      <c r="J34" s="22">
        <v>90</v>
      </c>
      <c r="K34" s="22"/>
      <c r="L34" s="22"/>
      <c r="M34" s="22"/>
      <c r="N34" s="22"/>
      <c r="O34" s="22"/>
      <c r="P34" s="22">
        <v>90</v>
      </c>
      <c r="Q34" s="22"/>
      <c r="R34" s="22"/>
      <c r="S34" s="22"/>
      <c r="T34" s="22"/>
      <c r="U34" s="22"/>
      <c r="V34" s="22"/>
      <c r="W34" s="22"/>
      <c r="X34" s="22" t="s">
        <v>124</v>
      </c>
      <c r="Y34" s="22" t="s">
        <v>125</v>
      </c>
      <c r="Z34" s="22" t="s">
        <v>125</v>
      </c>
      <c r="AA34" s="22" t="s">
        <v>125</v>
      </c>
      <c r="AB34" s="22" t="s">
        <v>125</v>
      </c>
      <c r="AC34" s="22" t="s">
        <v>126</v>
      </c>
      <c r="AD34" s="22">
        <v>30</v>
      </c>
      <c r="AE34" s="22">
        <v>90</v>
      </c>
      <c r="AF34" s="22">
        <v>90</v>
      </c>
      <c r="AG34" s="22" t="s">
        <v>257</v>
      </c>
      <c r="AH34" s="22" t="s">
        <v>268</v>
      </c>
      <c r="AI34" s="22"/>
    </row>
    <row r="35" s="3" customFormat="1" ht="95" customHeight="1" spans="1:35">
      <c r="A35" s="21">
        <f>SUBTOTAL(103,$B$9:B35)*1</f>
        <v>27</v>
      </c>
      <c r="B35" s="22" t="s">
        <v>269</v>
      </c>
      <c r="C35" s="22" t="s">
        <v>270</v>
      </c>
      <c r="D35" s="22" t="s">
        <v>271</v>
      </c>
      <c r="E35" s="22" t="s">
        <v>272</v>
      </c>
      <c r="F35" s="21" t="s">
        <v>120</v>
      </c>
      <c r="G35" s="21" t="s">
        <v>255</v>
      </c>
      <c r="H35" s="21" t="s">
        <v>256</v>
      </c>
      <c r="I35" s="21">
        <v>13992580855</v>
      </c>
      <c r="J35" s="22">
        <v>350</v>
      </c>
      <c r="K35" s="22"/>
      <c r="L35" s="22"/>
      <c r="M35" s="22"/>
      <c r="N35" s="22"/>
      <c r="O35" s="22"/>
      <c r="P35" s="22">
        <v>350</v>
      </c>
      <c r="Q35" s="22"/>
      <c r="R35" s="22"/>
      <c r="S35" s="22"/>
      <c r="T35" s="22"/>
      <c r="U35" s="22"/>
      <c r="V35" s="22"/>
      <c r="W35" s="22"/>
      <c r="X35" s="22" t="s">
        <v>124</v>
      </c>
      <c r="Y35" s="22" t="s">
        <v>125</v>
      </c>
      <c r="Z35" s="22" t="s">
        <v>125</v>
      </c>
      <c r="AA35" s="22" t="s">
        <v>125</v>
      </c>
      <c r="AB35" s="22" t="s">
        <v>125</v>
      </c>
      <c r="AC35" s="22" t="s">
        <v>126</v>
      </c>
      <c r="AD35" s="22">
        <v>120</v>
      </c>
      <c r="AE35" s="22">
        <v>350</v>
      </c>
      <c r="AF35" s="22">
        <v>1200</v>
      </c>
      <c r="AG35" s="22" t="s">
        <v>257</v>
      </c>
      <c r="AH35" s="22" t="s">
        <v>273</v>
      </c>
      <c r="AI35" s="22"/>
    </row>
    <row r="36" s="1" customFormat="1" ht="216" spans="1:35">
      <c r="A36" s="21">
        <f>SUBTOTAL(103,$B$9:B36)*1</f>
        <v>28</v>
      </c>
      <c r="B36" s="22" t="s">
        <v>274</v>
      </c>
      <c r="C36" s="26" t="s">
        <v>275</v>
      </c>
      <c r="D36" s="22" t="s">
        <v>211</v>
      </c>
      <c r="E36" s="22" t="s">
        <v>276</v>
      </c>
      <c r="F36" s="21" t="s">
        <v>277</v>
      </c>
      <c r="G36" s="21" t="s">
        <v>278</v>
      </c>
      <c r="H36" s="21" t="s">
        <v>279</v>
      </c>
      <c r="I36" s="21" t="s">
        <v>280</v>
      </c>
      <c r="J36" s="22">
        <v>6708.52</v>
      </c>
      <c r="K36" s="22">
        <v>200</v>
      </c>
      <c r="L36" s="22"/>
      <c r="M36" s="22"/>
      <c r="N36" s="22"/>
      <c r="O36" s="22">
        <v>200</v>
      </c>
      <c r="P36" s="22">
        <v>2280</v>
      </c>
      <c r="Q36" s="22"/>
      <c r="R36" s="22"/>
      <c r="S36" s="22"/>
      <c r="T36" s="22"/>
      <c r="U36" s="22"/>
      <c r="V36" s="22"/>
      <c r="W36" s="22">
        <v>4228.52</v>
      </c>
      <c r="X36" s="22" t="s">
        <v>124</v>
      </c>
      <c r="Y36" s="22" t="s">
        <v>125</v>
      </c>
      <c r="Z36" s="22" t="s">
        <v>126</v>
      </c>
      <c r="AA36" s="22" t="s">
        <v>125</v>
      </c>
      <c r="AB36" s="22" t="s">
        <v>125</v>
      </c>
      <c r="AC36" s="22" t="s">
        <v>126</v>
      </c>
      <c r="AD36" s="22">
        <v>6</v>
      </c>
      <c r="AE36" s="22">
        <v>28</v>
      </c>
      <c r="AF36" s="22">
        <v>1220</v>
      </c>
      <c r="AG36" s="22" t="s">
        <v>281</v>
      </c>
      <c r="AH36" s="22" t="s">
        <v>282</v>
      </c>
      <c r="AI36" s="22"/>
    </row>
    <row r="37" s="7" customFormat="1" ht="105" customHeight="1" spans="1:35">
      <c r="A37" s="21">
        <f>SUBTOTAL(103,$B$9:B37)*1</f>
        <v>29</v>
      </c>
      <c r="B37" s="22" t="s">
        <v>283</v>
      </c>
      <c r="C37" s="22" t="s">
        <v>284</v>
      </c>
      <c r="D37" s="22" t="s">
        <v>285</v>
      </c>
      <c r="E37" s="22"/>
      <c r="F37" s="21" t="s">
        <v>120</v>
      </c>
      <c r="G37" s="21" t="s">
        <v>286</v>
      </c>
      <c r="H37" s="21" t="s">
        <v>287</v>
      </c>
      <c r="I37" s="21">
        <v>18909152188</v>
      </c>
      <c r="J37" s="22">
        <v>500</v>
      </c>
      <c r="K37" s="22">
        <v>500</v>
      </c>
      <c r="L37" s="22"/>
      <c r="M37" s="22"/>
      <c r="N37" s="22"/>
      <c r="O37" s="22">
        <v>500</v>
      </c>
      <c r="P37" s="22"/>
      <c r="Q37" s="22"/>
      <c r="R37" s="22"/>
      <c r="S37" s="22"/>
      <c r="T37" s="22"/>
      <c r="U37" s="22"/>
      <c r="V37" s="22"/>
      <c r="W37" s="22"/>
      <c r="X37" s="22" t="s">
        <v>124</v>
      </c>
      <c r="Y37" s="22" t="s">
        <v>125</v>
      </c>
      <c r="Z37" s="22" t="s">
        <v>126</v>
      </c>
      <c r="AA37" s="22" t="s">
        <v>126</v>
      </c>
      <c r="AB37" s="22" t="s">
        <v>126</v>
      </c>
      <c r="AC37" s="22" t="s">
        <v>126</v>
      </c>
      <c r="AD37" s="22">
        <v>610</v>
      </c>
      <c r="AE37" s="22">
        <v>1760</v>
      </c>
      <c r="AF37" s="22">
        <v>28650</v>
      </c>
      <c r="AG37" s="22" t="s">
        <v>288</v>
      </c>
      <c r="AH37" s="22" t="s">
        <v>289</v>
      </c>
      <c r="AI37" s="36"/>
    </row>
    <row r="38" s="8" customFormat="1" ht="105" customHeight="1" spans="1:35">
      <c r="A38" s="21">
        <f>SUBTOTAL(103,$B$9:B38)*1</f>
        <v>30</v>
      </c>
      <c r="B38" s="22" t="s">
        <v>290</v>
      </c>
      <c r="C38" s="22" t="s">
        <v>291</v>
      </c>
      <c r="D38" s="22" t="s">
        <v>211</v>
      </c>
      <c r="E38" s="22" t="s">
        <v>292</v>
      </c>
      <c r="F38" s="21" t="s">
        <v>120</v>
      </c>
      <c r="G38" s="21" t="s">
        <v>293</v>
      </c>
      <c r="H38" s="21" t="s">
        <v>294</v>
      </c>
      <c r="I38" s="21">
        <v>13309157152</v>
      </c>
      <c r="J38" s="22">
        <v>100</v>
      </c>
      <c r="K38" s="22"/>
      <c r="L38" s="22"/>
      <c r="M38" s="22"/>
      <c r="N38" s="22"/>
      <c r="O38" s="22"/>
      <c r="P38" s="22">
        <v>100</v>
      </c>
      <c r="Q38" s="22"/>
      <c r="R38" s="22"/>
      <c r="S38" s="22"/>
      <c r="T38" s="22"/>
      <c r="U38" s="22"/>
      <c r="V38" s="22"/>
      <c r="W38" s="22"/>
      <c r="X38" s="22" t="s">
        <v>124</v>
      </c>
      <c r="Y38" s="22" t="s">
        <v>125</v>
      </c>
      <c r="Z38" s="22" t="s">
        <v>126</v>
      </c>
      <c r="AA38" s="22" t="s">
        <v>126</v>
      </c>
      <c r="AB38" s="22" t="s">
        <v>126</v>
      </c>
      <c r="AC38" s="22" t="s">
        <v>126</v>
      </c>
      <c r="AD38" s="22">
        <v>260</v>
      </c>
      <c r="AE38" s="22">
        <v>780</v>
      </c>
      <c r="AF38" s="22">
        <v>1150</v>
      </c>
      <c r="AG38" s="22" t="s">
        <v>288</v>
      </c>
      <c r="AH38" s="22" t="s">
        <v>289</v>
      </c>
      <c r="AI38" s="36"/>
    </row>
    <row r="39" s="3" customFormat="1" ht="63" customHeight="1" spans="1:35">
      <c r="A39" s="21" t="s">
        <v>20</v>
      </c>
      <c r="B39" s="22"/>
      <c r="C39" s="22"/>
      <c r="D39" s="22"/>
      <c r="E39" s="22"/>
      <c r="F39" s="21"/>
      <c r="G39" s="21"/>
      <c r="H39" s="21"/>
      <c r="I39" s="21"/>
      <c r="J39" s="22">
        <f t="shared" ref="J39:W39" si="3">SUM(J40:J74)</f>
        <v>7969</v>
      </c>
      <c r="K39" s="22">
        <f t="shared" si="3"/>
        <v>7969</v>
      </c>
      <c r="L39" s="22">
        <f t="shared" si="3"/>
        <v>4684</v>
      </c>
      <c r="M39" s="22">
        <f t="shared" si="3"/>
        <v>350</v>
      </c>
      <c r="N39" s="22">
        <f t="shared" si="3"/>
        <v>0</v>
      </c>
      <c r="O39" s="22">
        <f t="shared" si="3"/>
        <v>2935</v>
      </c>
      <c r="P39" s="22">
        <f t="shared" si="3"/>
        <v>0</v>
      </c>
      <c r="Q39" s="22">
        <f t="shared" si="3"/>
        <v>0</v>
      </c>
      <c r="R39" s="22">
        <f t="shared" si="3"/>
        <v>0</v>
      </c>
      <c r="S39" s="22">
        <f t="shared" si="3"/>
        <v>0</v>
      </c>
      <c r="T39" s="22">
        <f t="shared" si="3"/>
        <v>0</v>
      </c>
      <c r="U39" s="22">
        <f t="shared" si="3"/>
        <v>0</v>
      </c>
      <c r="V39" s="22">
        <f t="shared" si="3"/>
        <v>0</v>
      </c>
      <c r="W39" s="22">
        <f t="shared" si="3"/>
        <v>0</v>
      </c>
      <c r="X39" s="22"/>
      <c r="Y39" s="22"/>
      <c r="Z39" s="22"/>
      <c r="AA39" s="22"/>
      <c r="AB39" s="22"/>
      <c r="AC39" s="22"/>
      <c r="AD39" s="22"/>
      <c r="AE39" s="22"/>
      <c r="AF39" s="22"/>
      <c r="AG39" s="22"/>
      <c r="AH39" s="22"/>
      <c r="AI39" s="22"/>
    </row>
    <row r="40" s="3" customFormat="1" ht="121" customHeight="1" spans="1:35">
      <c r="A40" s="21">
        <f>SUBTOTAL(103,$B$40:B40)*1</f>
        <v>1</v>
      </c>
      <c r="B40" s="22" t="s">
        <v>295</v>
      </c>
      <c r="C40" s="22" t="s">
        <v>296</v>
      </c>
      <c r="D40" s="22" t="s">
        <v>297</v>
      </c>
      <c r="E40" s="22" t="s">
        <v>298</v>
      </c>
      <c r="F40" s="21" t="s">
        <v>120</v>
      </c>
      <c r="G40" s="21" t="s">
        <v>299</v>
      </c>
      <c r="H40" s="21" t="s">
        <v>300</v>
      </c>
      <c r="I40" s="21">
        <v>18509153266</v>
      </c>
      <c r="J40" s="22">
        <v>60</v>
      </c>
      <c r="K40" s="22">
        <v>60</v>
      </c>
      <c r="L40" s="22">
        <v>60</v>
      </c>
      <c r="M40" s="22"/>
      <c r="N40" s="22"/>
      <c r="O40" s="22"/>
      <c r="P40" s="22"/>
      <c r="Q40" s="22"/>
      <c r="R40" s="22"/>
      <c r="S40" s="22"/>
      <c r="T40" s="22"/>
      <c r="U40" s="22"/>
      <c r="V40" s="22"/>
      <c r="W40" s="22"/>
      <c r="X40" s="22" t="s">
        <v>124</v>
      </c>
      <c r="Y40" s="22" t="s">
        <v>125</v>
      </c>
      <c r="Z40" s="22" t="s">
        <v>125</v>
      </c>
      <c r="AA40" s="22" t="s">
        <v>126</v>
      </c>
      <c r="AB40" s="22" t="s">
        <v>125</v>
      </c>
      <c r="AC40" s="22" t="s">
        <v>126</v>
      </c>
      <c r="AD40" s="22">
        <v>92</v>
      </c>
      <c r="AE40" s="22">
        <v>203</v>
      </c>
      <c r="AF40" s="22">
        <v>345</v>
      </c>
      <c r="AG40" s="22" t="s">
        <v>301</v>
      </c>
      <c r="AH40" s="22" t="s">
        <v>302</v>
      </c>
      <c r="AI40" s="22"/>
    </row>
    <row r="41" s="3" customFormat="1" ht="111" customHeight="1" spans="1:35">
      <c r="A41" s="21">
        <f>SUBTOTAL(103,$B$40:B41)*1</f>
        <v>2</v>
      </c>
      <c r="B41" s="22" t="s">
        <v>303</v>
      </c>
      <c r="C41" s="22" t="s">
        <v>304</v>
      </c>
      <c r="D41" s="22" t="s">
        <v>297</v>
      </c>
      <c r="E41" s="22" t="s">
        <v>305</v>
      </c>
      <c r="F41" s="21" t="s">
        <v>120</v>
      </c>
      <c r="G41" s="21" t="s">
        <v>299</v>
      </c>
      <c r="H41" s="21" t="s">
        <v>300</v>
      </c>
      <c r="I41" s="21">
        <v>18509153266</v>
      </c>
      <c r="J41" s="22">
        <v>100</v>
      </c>
      <c r="K41" s="22">
        <v>100</v>
      </c>
      <c r="L41" s="22">
        <v>100</v>
      </c>
      <c r="M41" s="22"/>
      <c r="N41" s="22"/>
      <c r="O41" s="22"/>
      <c r="P41" s="22"/>
      <c r="Q41" s="22"/>
      <c r="R41" s="22"/>
      <c r="S41" s="22"/>
      <c r="T41" s="22"/>
      <c r="U41" s="22"/>
      <c r="V41" s="22"/>
      <c r="W41" s="22"/>
      <c r="X41" s="22" t="s">
        <v>124</v>
      </c>
      <c r="Y41" s="22" t="s">
        <v>125</v>
      </c>
      <c r="Z41" s="22" t="s">
        <v>125</v>
      </c>
      <c r="AA41" s="22" t="s">
        <v>126</v>
      </c>
      <c r="AB41" s="22" t="s">
        <v>126</v>
      </c>
      <c r="AC41" s="22" t="s">
        <v>126</v>
      </c>
      <c r="AD41" s="22">
        <v>1079</v>
      </c>
      <c r="AE41" s="22">
        <v>3043</v>
      </c>
      <c r="AF41" s="22">
        <v>9860</v>
      </c>
      <c r="AG41" s="22" t="s">
        <v>301</v>
      </c>
      <c r="AH41" s="22" t="s">
        <v>306</v>
      </c>
      <c r="AI41" s="22"/>
    </row>
    <row r="42" s="3" customFormat="1" ht="219" customHeight="1" spans="1:35">
      <c r="A42" s="21">
        <f>SUBTOTAL(103,$B$40:B42)*1</f>
        <v>3</v>
      </c>
      <c r="B42" s="23" t="s">
        <v>307</v>
      </c>
      <c r="C42" s="23" t="s">
        <v>308</v>
      </c>
      <c r="D42" s="22" t="s">
        <v>118</v>
      </c>
      <c r="E42" s="22" t="s">
        <v>309</v>
      </c>
      <c r="F42" s="21" t="s">
        <v>120</v>
      </c>
      <c r="G42" s="21" t="s">
        <v>121</v>
      </c>
      <c r="H42" s="21" t="s">
        <v>122</v>
      </c>
      <c r="I42" s="21" t="s">
        <v>123</v>
      </c>
      <c r="J42" s="30">
        <v>240</v>
      </c>
      <c r="K42" s="30">
        <v>240</v>
      </c>
      <c r="L42" s="22"/>
      <c r="M42" s="22"/>
      <c r="N42" s="22"/>
      <c r="O42" s="30">
        <v>240</v>
      </c>
      <c r="P42" s="22"/>
      <c r="Q42" s="22"/>
      <c r="R42" s="22"/>
      <c r="S42" s="22"/>
      <c r="T42" s="22"/>
      <c r="U42" s="22"/>
      <c r="V42" s="22"/>
      <c r="W42" s="22"/>
      <c r="X42" s="22" t="s">
        <v>124</v>
      </c>
      <c r="Y42" s="22" t="s">
        <v>125</v>
      </c>
      <c r="Z42" s="22" t="s">
        <v>125</v>
      </c>
      <c r="AA42" s="22" t="s">
        <v>125</v>
      </c>
      <c r="AB42" s="22" t="s">
        <v>125</v>
      </c>
      <c r="AC42" s="22" t="s">
        <v>126</v>
      </c>
      <c r="AD42" s="22">
        <v>510</v>
      </c>
      <c r="AE42" s="22">
        <v>1900</v>
      </c>
      <c r="AF42" s="22">
        <v>1900</v>
      </c>
      <c r="AG42" s="22" t="s">
        <v>310</v>
      </c>
      <c r="AH42" s="22" t="s">
        <v>311</v>
      </c>
      <c r="AI42" s="22"/>
    </row>
    <row r="43" s="3" customFormat="1" ht="122" customHeight="1" spans="1:35">
      <c r="A43" s="21">
        <f>SUBTOTAL(103,$B$40:B43)*1</f>
        <v>4</v>
      </c>
      <c r="B43" s="23" t="s">
        <v>312</v>
      </c>
      <c r="C43" s="23" t="s">
        <v>313</v>
      </c>
      <c r="D43" s="22" t="s">
        <v>118</v>
      </c>
      <c r="E43" s="22" t="s">
        <v>314</v>
      </c>
      <c r="F43" s="21" t="s">
        <v>120</v>
      </c>
      <c r="G43" s="21" t="s">
        <v>121</v>
      </c>
      <c r="H43" s="21" t="s">
        <v>122</v>
      </c>
      <c r="I43" s="21" t="s">
        <v>123</v>
      </c>
      <c r="J43" s="30">
        <v>65</v>
      </c>
      <c r="K43" s="22">
        <v>65</v>
      </c>
      <c r="L43" s="22"/>
      <c r="M43" s="22"/>
      <c r="N43" s="22"/>
      <c r="O43" s="30">
        <v>65</v>
      </c>
      <c r="P43" s="22"/>
      <c r="Q43" s="22"/>
      <c r="R43" s="22"/>
      <c r="S43" s="22"/>
      <c r="T43" s="22"/>
      <c r="U43" s="22"/>
      <c r="V43" s="22"/>
      <c r="W43" s="22"/>
      <c r="X43" s="22" t="s">
        <v>124</v>
      </c>
      <c r="Y43" s="22" t="s">
        <v>125</v>
      </c>
      <c r="Z43" s="22" t="s">
        <v>125</v>
      </c>
      <c r="AA43" s="22" t="s">
        <v>125</v>
      </c>
      <c r="AB43" s="22" t="s">
        <v>125</v>
      </c>
      <c r="AC43" s="22" t="s">
        <v>126</v>
      </c>
      <c r="AD43" s="22">
        <v>20</v>
      </c>
      <c r="AE43" s="22">
        <v>75</v>
      </c>
      <c r="AF43" s="22">
        <v>75</v>
      </c>
      <c r="AG43" s="22" t="s">
        <v>127</v>
      </c>
      <c r="AH43" s="22" t="s">
        <v>315</v>
      </c>
      <c r="AI43" s="22"/>
    </row>
    <row r="44" s="3" customFormat="1" ht="105" customHeight="1" spans="1:35">
      <c r="A44" s="21">
        <f>SUBTOTAL(103,$B$40:B44)*1</f>
        <v>5</v>
      </c>
      <c r="B44" s="23" t="s">
        <v>316</v>
      </c>
      <c r="C44" s="23" t="s">
        <v>317</v>
      </c>
      <c r="D44" s="22" t="s">
        <v>118</v>
      </c>
      <c r="E44" s="22" t="s">
        <v>318</v>
      </c>
      <c r="F44" s="21" t="s">
        <v>120</v>
      </c>
      <c r="G44" s="21" t="s">
        <v>121</v>
      </c>
      <c r="H44" s="21" t="s">
        <v>122</v>
      </c>
      <c r="I44" s="21" t="s">
        <v>123</v>
      </c>
      <c r="J44" s="30">
        <v>270</v>
      </c>
      <c r="K44" s="22">
        <v>270</v>
      </c>
      <c r="L44" s="22"/>
      <c r="M44" s="22"/>
      <c r="N44" s="22"/>
      <c r="O44" s="30">
        <v>270</v>
      </c>
      <c r="P44" s="22"/>
      <c r="Q44" s="22"/>
      <c r="R44" s="22"/>
      <c r="S44" s="22"/>
      <c r="T44" s="22"/>
      <c r="U44" s="22"/>
      <c r="V44" s="22"/>
      <c r="W44" s="22"/>
      <c r="X44" s="22" t="s">
        <v>124</v>
      </c>
      <c r="Y44" s="22" t="s">
        <v>125</v>
      </c>
      <c r="Z44" s="22" t="s">
        <v>125</v>
      </c>
      <c r="AA44" s="22" t="s">
        <v>125</v>
      </c>
      <c r="AB44" s="22" t="s">
        <v>125</v>
      </c>
      <c r="AC44" s="22" t="s">
        <v>126</v>
      </c>
      <c r="AD44" s="22">
        <v>20</v>
      </c>
      <c r="AE44" s="22">
        <v>65</v>
      </c>
      <c r="AF44" s="22">
        <v>65</v>
      </c>
      <c r="AG44" s="22" t="s">
        <v>127</v>
      </c>
      <c r="AH44" s="22" t="s">
        <v>319</v>
      </c>
      <c r="AI44" s="22"/>
    </row>
    <row r="45" s="3" customFormat="1" ht="134" customHeight="1" spans="1:35">
      <c r="A45" s="21">
        <f>SUBTOTAL(103,$B$40:B45)*1</f>
        <v>6</v>
      </c>
      <c r="B45" s="23" t="s">
        <v>320</v>
      </c>
      <c r="C45" s="23" t="s">
        <v>321</v>
      </c>
      <c r="D45" s="22" t="s">
        <v>118</v>
      </c>
      <c r="E45" s="22" t="s">
        <v>322</v>
      </c>
      <c r="F45" s="21" t="s">
        <v>120</v>
      </c>
      <c r="G45" s="21" t="s">
        <v>121</v>
      </c>
      <c r="H45" s="21" t="s">
        <v>122</v>
      </c>
      <c r="I45" s="21" t="s">
        <v>123</v>
      </c>
      <c r="J45" s="30">
        <v>130</v>
      </c>
      <c r="K45" s="30">
        <v>130</v>
      </c>
      <c r="L45" s="22"/>
      <c r="M45" s="22"/>
      <c r="N45" s="22"/>
      <c r="O45" s="30">
        <v>130</v>
      </c>
      <c r="P45" s="22"/>
      <c r="Q45" s="22"/>
      <c r="R45" s="22"/>
      <c r="S45" s="22"/>
      <c r="T45" s="22"/>
      <c r="U45" s="22"/>
      <c r="V45" s="22"/>
      <c r="W45" s="22"/>
      <c r="X45" s="22" t="s">
        <v>124</v>
      </c>
      <c r="Y45" s="22" t="s">
        <v>125</v>
      </c>
      <c r="Z45" s="22" t="s">
        <v>125</v>
      </c>
      <c r="AA45" s="22" t="s">
        <v>125</v>
      </c>
      <c r="AB45" s="22" t="s">
        <v>125</v>
      </c>
      <c r="AC45" s="22" t="s">
        <v>126</v>
      </c>
      <c r="AD45" s="22">
        <v>10</v>
      </c>
      <c r="AE45" s="22">
        <v>32</v>
      </c>
      <c r="AF45" s="22">
        <v>32</v>
      </c>
      <c r="AG45" s="22" t="s">
        <v>127</v>
      </c>
      <c r="AH45" s="22" t="s">
        <v>323</v>
      </c>
      <c r="AI45" s="22"/>
    </row>
    <row r="46" s="3" customFormat="1" ht="122" customHeight="1" spans="1:35">
      <c r="A46" s="21">
        <f>SUBTOTAL(103,$B$40:B46)*1</f>
        <v>7</v>
      </c>
      <c r="B46" s="26" t="s">
        <v>324</v>
      </c>
      <c r="C46" s="23" t="s">
        <v>325</v>
      </c>
      <c r="D46" s="22" t="s">
        <v>118</v>
      </c>
      <c r="E46" s="22" t="s">
        <v>326</v>
      </c>
      <c r="F46" s="21">
        <v>2023</v>
      </c>
      <c r="G46" s="21" t="s">
        <v>121</v>
      </c>
      <c r="H46" s="21" t="s">
        <v>122</v>
      </c>
      <c r="I46" s="21" t="s">
        <v>123</v>
      </c>
      <c r="J46" s="30">
        <v>100</v>
      </c>
      <c r="K46" s="22">
        <v>100</v>
      </c>
      <c r="L46" s="22"/>
      <c r="M46" s="22"/>
      <c r="N46" s="22"/>
      <c r="O46" s="30">
        <v>100</v>
      </c>
      <c r="P46" s="22"/>
      <c r="Q46" s="22"/>
      <c r="R46" s="22"/>
      <c r="S46" s="22"/>
      <c r="T46" s="22"/>
      <c r="U46" s="22"/>
      <c r="V46" s="22"/>
      <c r="W46" s="22"/>
      <c r="X46" s="22" t="s">
        <v>124</v>
      </c>
      <c r="Y46" s="22" t="s">
        <v>125</v>
      </c>
      <c r="Z46" s="22" t="s">
        <v>125</v>
      </c>
      <c r="AA46" s="22" t="s">
        <v>125</v>
      </c>
      <c r="AB46" s="22" t="s">
        <v>125</v>
      </c>
      <c r="AC46" s="22" t="s">
        <v>126</v>
      </c>
      <c r="AD46" s="22">
        <v>32</v>
      </c>
      <c r="AE46" s="22">
        <v>98</v>
      </c>
      <c r="AF46" s="22">
        <v>98</v>
      </c>
      <c r="AG46" s="22" t="s">
        <v>327</v>
      </c>
      <c r="AH46" s="22" t="s">
        <v>328</v>
      </c>
      <c r="AI46" s="22"/>
    </row>
    <row r="47" s="3" customFormat="1" ht="128" customHeight="1" spans="1:35">
      <c r="A47" s="21">
        <f>SUBTOTAL(103,$B$40:B47)*1</f>
        <v>8</v>
      </c>
      <c r="B47" s="23" t="s">
        <v>329</v>
      </c>
      <c r="C47" s="23" t="s">
        <v>330</v>
      </c>
      <c r="D47" s="22" t="s">
        <v>118</v>
      </c>
      <c r="E47" s="22" t="s">
        <v>331</v>
      </c>
      <c r="F47" s="21" t="s">
        <v>120</v>
      </c>
      <c r="G47" s="21" t="s">
        <v>121</v>
      </c>
      <c r="H47" s="21" t="s">
        <v>122</v>
      </c>
      <c r="I47" s="21" t="s">
        <v>123</v>
      </c>
      <c r="J47" s="30">
        <v>260</v>
      </c>
      <c r="K47" s="22">
        <v>260</v>
      </c>
      <c r="L47" s="22"/>
      <c r="M47" s="22"/>
      <c r="N47" s="22"/>
      <c r="O47" s="30">
        <v>260</v>
      </c>
      <c r="P47" s="22"/>
      <c r="Q47" s="22"/>
      <c r="R47" s="22"/>
      <c r="S47" s="22"/>
      <c r="T47" s="22"/>
      <c r="U47" s="22"/>
      <c r="V47" s="22"/>
      <c r="W47" s="22"/>
      <c r="X47" s="22" t="s">
        <v>124</v>
      </c>
      <c r="Y47" s="22" t="s">
        <v>125</v>
      </c>
      <c r="Z47" s="22" t="s">
        <v>125</v>
      </c>
      <c r="AA47" s="22" t="s">
        <v>125</v>
      </c>
      <c r="AB47" s="22" t="s">
        <v>125</v>
      </c>
      <c r="AC47" s="22" t="s">
        <v>126</v>
      </c>
      <c r="AD47" s="22">
        <v>15</v>
      </c>
      <c r="AE47" s="22">
        <v>43</v>
      </c>
      <c r="AF47" s="22">
        <v>43</v>
      </c>
      <c r="AG47" s="22" t="s">
        <v>127</v>
      </c>
      <c r="AH47" s="22" t="s">
        <v>332</v>
      </c>
      <c r="AI47" s="22"/>
    </row>
    <row r="48" s="3" customFormat="1" ht="54" spans="1:35">
      <c r="A48" s="21">
        <f>SUBTOTAL(103,$B$40:B48)*1</f>
        <v>9</v>
      </c>
      <c r="B48" s="22" t="s">
        <v>333</v>
      </c>
      <c r="C48" s="22" t="s">
        <v>334</v>
      </c>
      <c r="D48" s="22" t="s">
        <v>136</v>
      </c>
      <c r="E48" s="22" t="s">
        <v>335</v>
      </c>
      <c r="F48" s="21">
        <v>2023</v>
      </c>
      <c r="G48" s="21" t="s">
        <v>138</v>
      </c>
      <c r="H48" s="21" t="s">
        <v>336</v>
      </c>
      <c r="I48" s="21">
        <v>13772971121</v>
      </c>
      <c r="J48" s="22">
        <v>150</v>
      </c>
      <c r="K48" s="22">
        <v>150</v>
      </c>
      <c r="L48" s="22"/>
      <c r="M48" s="22">
        <v>150</v>
      </c>
      <c r="N48" s="22"/>
      <c r="O48" s="22"/>
      <c r="P48" s="22"/>
      <c r="Q48" s="22"/>
      <c r="R48" s="22"/>
      <c r="S48" s="22"/>
      <c r="T48" s="22"/>
      <c r="U48" s="22"/>
      <c r="V48" s="22"/>
      <c r="W48" s="22"/>
      <c r="X48" s="22" t="s">
        <v>124</v>
      </c>
      <c r="Y48" s="22" t="s">
        <v>125</v>
      </c>
      <c r="Z48" s="22" t="s">
        <v>126</v>
      </c>
      <c r="AA48" s="22" t="s">
        <v>125</v>
      </c>
      <c r="AB48" s="22" t="s">
        <v>125</v>
      </c>
      <c r="AC48" s="22" t="s">
        <v>126</v>
      </c>
      <c r="AD48" s="22">
        <v>243</v>
      </c>
      <c r="AE48" s="22">
        <v>659</v>
      </c>
      <c r="AF48" s="22">
        <v>1200</v>
      </c>
      <c r="AG48" s="22" t="s">
        <v>147</v>
      </c>
      <c r="AH48" s="22" t="s">
        <v>337</v>
      </c>
      <c r="AI48" s="22"/>
    </row>
    <row r="49" s="3" customFormat="1" ht="40.5" spans="1:35">
      <c r="A49" s="21">
        <f>SUBTOTAL(103,$B$40:B49)*1</f>
        <v>10</v>
      </c>
      <c r="B49" s="22" t="s">
        <v>338</v>
      </c>
      <c r="C49" s="22" t="s">
        <v>339</v>
      </c>
      <c r="D49" s="22" t="s">
        <v>136</v>
      </c>
      <c r="E49" s="22" t="s">
        <v>340</v>
      </c>
      <c r="F49" s="21">
        <v>2023</v>
      </c>
      <c r="G49" s="21" t="s">
        <v>138</v>
      </c>
      <c r="H49" s="21" t="s">
        <v>139</v>
      </c>
      <c r="I49" s="21">
        <v>18791459777</v>
      </c>
      <c r="J49" s="22">
        <v>100</v>
      </c>
      <c r="K49" s="22">
        <v>100</v>
      </c>
      <c r="L49" s="22"/>
      <c r="M49" s="22">
        <v>100</v>
      </c>
      <c r="N49" s="22"/>
      <c r="O49" s="22"/>
      <c r="P49" s="22"/>
      <c r="Q49" s="22"/>
      <c r="R49" s="22"/>
      <c r="S49" s="22"/>
      <c r="T49" s="22"/>
      <c r="U49" s="22"/>
      <c r="V49" s="22"/>
      <c r="W49" s="22"/>
      <c r="X49" s="22" t="s">
        <v>124</v>
      </c>
      <c r="Y49" s="22" t="s">
        <v>125</v>
      </c>
      <c r="Z49" s="22" t="s">
        <v>126</v>
      </c>
      <c r="AA49" s="22" t="s">
        <v>125</v>
      </c>
      <c r="AB49" s="22" t="s">
        <v>125</v>
      </c>
      <c r="AC49" s="22" t="s">
        <v>126</v>
      </c>
      <c r="AD49" s="22">
        <v>192</v>
      </c>
      <c r="AE49" s="22">
        <v>546</v>
      </c>
      <c r="AF49" s="22">
        <v>1800</v>
      </c>
      <c r="AG49" s="22" t="s">
        <v>147</v>
      </c>
      <c r="AH49" s="22" t="s">
        <v>341</v>
      </c>
      <c r="AI49" s="22"/>
    </row>
    <row r="50" s="3" customFormat="1" ht="40.5" spans="1:35">
      <c r="A50" s="21">
        <f>SUBTOTAL(103,$B$40:B50)*1</f>
        <v>11</v>
      </c>
      <c r="B50" s="22" t="s">
        <v>342</v>
      </c>
      <c r="C50" s="22" t="s">
        <v>343</v>
      </c>
      <c r="D50" s="22" t="s">
        <v>136</v>
      </c>
      <c r="E50" s="22" t="s">
        <v>344</v>
      </c>
      <c r="F50" s="21">
        <v>2023</v>
      </c>
      <c r="G50" s="21" t="s">
        <v>138</v>
      </c>
      <c r="H50" s="21" t="s">
        <v>139</v>
      </c>
      <c r="I50" s="21">
        <v>18791459777</v>
      </c>
      <c r="J50" s="22">
        <v>100</v>
      </c>
      <c r="K50" s="22">
        <v>100</v>
      </c>
      <c r="L50" s="22"/>
      <c r="M50" s="22">
        <v>100</v>
      </c>
      <c r="N50" s="22"/>
      <c r="O50" s="22"/>
      <c r="P50" s="22"/>
      <c r="Q50" s="22"/>
      <c r="R50" s="22"/>
      <c r="S50" s="22"/>
      <c r="T50" s="22"/>
      <c r="U50" s="22"/>
      <c r="V50" s="22"/>
      <c r="W50" s="22"/>
      <c r="X50" s="22" t="s">
        <v>124</v>
      </c>
      <c r="Y50" s="22" t="s">
        <v>125</v>
      </c>
      <c r="Z50" s="22" t="s">
        <v>126</v>
      </c>
      <c r="AA50" s="22" t="s">
        <v>125</v>
      </c>
      <c r="AB50" s="22" t="s">
        <v>125</v>
      </c>
      <c r="AC50" s="22" t="s">
        <v>126</v>
      </c>
      <c r="AD50" s="22">
        <v>150</v>
      </c>
      <c r="AE50" s="22">
        <v>610</v>
      </c>
      <c r="AF50" s="22">
        <v>610</v>
      </c>
      <c r="AG50" s="22" t="s">
        <v>147</v>
      </c>
      <c r="AH50" s="22" t="s">
        <v>345</v>
      </c>
      <c r="AI50" s="22"/>
    </row>
    <row r="51" s="3" customFormat="1" ht="67.5" spans="1:35">
      <c r="A51" s="21">
        <f>SUBTOTAL(103,$B$40:B51)*1</f>
        <v>12</v>
      </c>
      <c r="B51" s="27" t="s">
        <v>346</v>
      </c>
      <c r="C51" s="27" t="s">
        <v>347</v>
      </c>
      <c r="D51" s="22" t="s">
        <v>244</v>
      </c>
      <c r="E51" s="22" t="s">
        <v>348</v>
      </c>
      <c r="F51" s="21">
        <v>2023</v>
      </c>
      <c r="G51" s="21" t="s">
        <v>246</v>
      </c>
      <c r="H51" s="21" t="s">
        <v>349</v>
      </c>
      <c r="I51" s="21">
        <v>13992523700</v>
      </c>
      <c r="J51" s="22">
        <v>350</v>
      </c>
      <c r="K51" s="22">
        <v>350</v>
      </c>
      <c r="L51" s="22">
        <v>350</v>
      </c>
      <c r="M51" s="22"/>
      <c r="N51" s="22"/>
      <c r="O51" s="22"/>
      <c r="P51" s="22"/>
      <c r="Q51" s="22"/>
      <c r="R51" s="22"/>
      <c r="S51" s="22"/>
      <c r="T51" s="22"/>
      <c r="U51" s="22"/>
      <c r="V51" s="22"/>
      <c r="W51" s="22"/>
      <c r="X51" s="22" t="s">
        <v>124</v>
      </c>
      <c r="Y51" s="22" t="s">
        <v>125</v>
      </c>
      <c r="Z51" s="22" t="s">
        <v>126</v>
      </c>
      <c r="AA51" s="22" t="s">
        <v>125</v>
      </c>
      <c r="AB51" s="22" t="s">
        <v>125</v>
      </c>
      <c r="AC51" s="22" t="s">
        <v>126</v>
      </c>
      <c r="AD51" s="22" t="s">
        <v>350</v>
      </c>
      <c r="AE51" s="22" t="s">
        <v>351</v>
      </c>
      <c r="AF51" s="22" t="s">
        <v>352</v>
      </c>
      <c r="AG51" s="22" t="s">
        <v>353</v>
      </c>
      <c r="AH51" s="29" t="s">
        <v>354</v>
      </c>
      <c r="AI51" s="22"/>
    </row>
    <row r="52" s="3" customFormat="1" ht="121.5" spans="1:35">
      <c r="A52" s="21">
        <f>SUBTOTAL(103,$B$40:B52)*1</f>
        <v>13</v>
      </c>
      <c r="B52" s="22" t="s">
        <v>355</v>
      </c>
      <c r="C52" s="22" t="s">
        <v>356</v>
      </c>
      <c r="D52" s="22" t="s">
        <v>150</v>
      </c>
      <c r="E52" s="22" t="s">
        <v>357</v>
      </c>
      <c r="F52" s="21">
        <v>2023</v>
      </c>
      <c r="G52" s="21" t="s">
        <v>152</v>
      </c>
      <c r="H52" s="21" t="s">
        <v>153</v>
      </c>
      <c r="I52" s="21">
        <v>13891513356</v>
      </c>
      <c r="J52" s="22">
        <v>100</v>
      </c>
      <c r="K52" s="22">
        <v>100</v>
      </c>
      <c r="L52" s="22">
        <v>100</v>
      </c>
      <c r="M52" s="22"/>
      <c r="N52" s="22"/>
      <c r="O52" s="22"/>
      <c r="P52" s="22"/>
      <c r="Q52" s="22"/>
      <c r="R52" s="22"/>
      <c r="S52" s="22"/>
      <c r="T52" s="22"/>
      <c r="U52" s="22"/>
      <c r="V52" s="22"/>
      <c r="W52" s="22"/>
      <c r="X52" s="22" t="s">
        <v>124</v>
      </c>
      <c r="Y52" s="22" t="s">
        <v>125</v>
      </c>
      <c r="Z52" s="22" t="s">
        <v>125</v>
      </c>
      <c r="AA52" s="22" t="s">
        <v>125</v>
      </c>
      <c r="AB52" s="22" t="s">
        <v>125</v>
      </c>
      <c r="AC52" s="22" t="s">
        <v>126</v>
      </c>
      <c r="AD52" s="22">
        <v>120</v>
      </c>
      <c r="AE52" s="22">
        <v>330</v>
      </c>
      <c r="AF52" s="22">
        <v>330</v>
      </c>
      <c r="AG52" s="22" t="s">
        <v>358</v>
      </c>
      <c r="AH52" s="22" t="s">
        <v>359</v>
      </c>
      <c r="AI52" s="22"/>
    </row>
    <row r="53" s="3" customFormat="1" ht="108" spans="1:35">
      <c r="A53" s="21">
        <f>SUBTOTAL(103,$B$40:B53)*1</f>
        <v>14</v>
      </c>
      <c r="B53" s="22" t="s">
        <v>360</v>
      </c>
      <c r="C53" s="22" t="s">
        <v>361</v>
      </c>
      <c r="D53" s="22" t="s">
        <v>150</v>
      </c>
      <c r="E53" s="22" t="s">
        <v>362</v>
      </c>
      <c r="F53" s="21">
        <v>2023</v>
      </c>
      <c r="G53" s="21" t="s">
        <v>152</v>
      </c>
      <c r="H53" s="21" t="s">
        <v>153</v>
      </c>
      <c r="I53" s="21">
        <v>13891513356</v>
      </c>
      <c r="J53" s="22">
        <v>100</v>
      </c>
      <c r="K53" s="22">
        <v>100</v>
      </c>
      <c r="L53" s="22">
        <v>100</v>
      </c>
      <c r="M53" s="22"/>
      <c r="N53" s="22"/>
      <c r="O53" s="22"/>
      <c r="P53" s="22"/>
      <c r="Q53" s="22"/>
      <c r="R53" s="22"/>
      <c r="S53" s="22"/>
      <c r="T53" s="22"/>
      <c r="U53" s="22"/>
      <c r="V53" s="22"/>
      <c r="W53" s="22"/>
      <c r="X53" s="22" t="s">
        <v>124</v>
      </c>
      <c r="Y53" s="22" t="s">
        <v>125</v>
      </c>
      <c r="Z53" s="22" t="s">
        <v>125</v>
      </c>
      <c r="AA53" s="22" t="s">
        <v>125</v>
      </c>
      <c r="AB53" s="22" t="s">
        <v>125</v>
      </c>
      <c r="AC53" s="22" t="s">
        <v>126</v>
      </c>
      <c r="AD53" s="22">
        <v>210</v>
      </c>
      <c r="AE53" s="22">
        <v>450</v>
      </c>
      <c r="AF53" s="22">
        <v>450</v>
      </c>
      <c r="AG53" s="22" t="s">
        <v>358</v>
      </c>
      <c r="AH53" s="22" t="s">
        <v>363</v>
      </c>
      <c r="AI53" s="22"/>
    </row>
    <row r="54" s="3" customFormat="1" ht="108" spans="1:35">
      <c r="A54" s="21">
        <f>SUBTOTAL(103,$B$40:B54)*1</f>
        <v>15</v>
      </c>
      <c r="B54" s="22" t="s">
        <v>364</v>
      </c>
      <c r="C54" s="26" t="s">
        <v>365</v>
      </c>
      <c r="D54" s="22" t="s">
        <v>150</v>
      </c>
      <c r="E54" s="22" t="s">
        <v>366</v>
      </c>
      <c r="F54" s="22">
        <v>2023</v>
      </c>
      <c r="G54" s="22" t="s">
        <v>367</v>
      </c>
      <c r="H54" s="22" t="s">
        <v>153</v>
      </c>
      <c r="I54" s="22">
        <v>13891513356</v>
      </c>
      <c r="J54" s="22">
        <v>584</v>
      </c>
      <c r="K54" s="22">
        <v>584</v>
      </c>
      <c r="L54" s="22">
        <v>584</v>
      </c>
      <c r="M54" s="22"/>
      <c r="N54" s="22"/>
      <c r="O54" s="22"/>
      <c r="P54" s="22"/>
      <c r="Q54" s="22"/>
      <c r="R54" s="22"/>
      <c r="S54" s="22"/>
      <c r="T54" s="22"/>
      <c r="U54" s="22"/>
      <c r="V54" s="22"/>
      <c r="W54" s="22"/>
      <c r="X54" s="22" t="s">
        <v>124</v>
      </c>
      <c r="Y54" s="22" t="s">
        <v>125</v>
      </c>
      <c r="Z54" s="22" t="s">
        <v>125</v>
      </c>
      <c r="AA54" s="22" t="s">
        <v>125</v>
      </c>
      <c r="AB54" s="22" t="s">
        <v>125</v>
      </c>
      <c r="AC54" s="22" t="s">
        <v>126</v>
      </c>
      <c r="AD54" s="22">
        <v>60</v>
      </c>
      <c r="AE54" s="22">
        <v>195</v>
      </c>
      <c r="AF54" s="22">
        <v>320</v>
      </c>
      <c r="AG54" s="22" t="s">
        <v>368</v>
      </c>
      <c r="AH54" s="22" t="s">
        <v>369</v>
      </c>
      <c r="AI54" s="22"/>
    </row>
    <row r="55" s="3" customFormat="1" ht="108" spans="1:35">
      <c r="A55" s="21">
        <f>SUBTOTAL(103,$B$40:B55)*1</f>
        <v>16</v>
      </c>
      <c r="B55" s="22" t="s">
        <v>370</v>
      </c>
      <c r="C55" s="26" t="s">
        <v>371</v>
      </c>
      <c r="D55" s="22" t="s">
        <v>150</v>
      </c>
      <c r="E55" s="22" t="s">
        <v>372</v>
      </c>
      <c r="F55" s="22">
        <v>2023</v>
      </c>
      <c r="G55" s="22" t="s">
        <v>367</v>
      </c>
      <c r="H55" s="22" t="s">
        <v>153</v>
      </c>
      <c r="I55" s="22">
        <v>13891513356</v>
      </c>
      <c r="J55" s="22">
        <v>813</v>
      </c>
      <c r="K55" s="22">
        <v>813</v>
      </c>
      <c r="L55" s="22">
        <v>813</v>
      </c>
      <c r="M55" s="22"/>
      <c r="N55" s="22"/>
      <c r="O55" s="22"/>
      <c r="P55" s="22"/>
      <c r="Q55" s="22"/>
      <c r="R55" s="22"/>
      <c r="S55" s="22"/>
      <c r="T55" s="22"/>
      <c r="U55" s="22"/>
      <c r="V55" s="22"/>
      <c r="W55" s="22"/>
      <c r="X55" s="22" t="s">
        <v>124</v>
      </c>
      <c r="Y55" s="22" t="s">
        <v>125</v>
      </c>
      <c r="Z55" s="22" t="s">
        <v>125</v>
      </c>
      <c r="AA55" s="22" t="s">
        <v>125</v>
      </c>
      <c r="AB55" s="22" t="s">
        <v>125</v>
      </c>
      <c r="AC55" s="22" t="s">
        <v>126</v>
      </c>
      <c r="AD55" s="22">
        <v>80</v>
      </c>
      <c r="AE55" s="22">
        <v>246</v>
      </c>
      <c r="AF55" s="22">
        <v>440</v>
      </c>
      <c r="AG55" s="22" t="s">
        <v>368</v>
      </c>
      <c r="AH55" s="22" t="s">
        <v>373</v>
      </c>
      <c r="AI55" s="22"/>
    </row>
    <row r="56" s="1" customFormat="1" ht="75" customHeight="1" spans="1:35">
      <c r="A56" s="21">
        <f>SUBTOTAL(103,$B$40:B56)*1</f>
        <v>17</v>
      </c>
      <c r="B56" s="26" t="s">
        <v>374</v>
      </c>
      <c r="C56" s="22" t="s">
        <v>375</v>
      </c>
      <c r="D56" s="22" t="s">
        <v>176</v>
      </c>
      <c r="E56" s="22" t="s">
        <v>177</v>
      </c>
      <c r="F56" s="21">
        <v>2023</v>
      </c>
      <c r="G56" s="21" t="s">
        <v>176</v>
      </c>
      <c r="H56" s="21" t="s">
        <v>178</v>
      </c>
      <c r="I56" s="21">
        <v>13909158837</v>
      </c>
      <c r="J56" s="22">
        <v>70</v>
      </c>
      <c r="K56" s="22">
        <v>70</v>
      </c>
      <c r="L56" s="22">
        <v>70</v>
      </c>
      <c r="M56" s="22"/>
      <c r="N56" s="22"/>
      <c r="O56" s="22"/>
      <c r="P56" s="22"/>
      <c r="Q56" s="22"/>
      <c r="R56" s="22"/>
      <c r="S56" s="22"/>
      <c r="T56" s="22"/>
      <c r="U56" s="22"/>
      <c r="V56" s="22"/>
      <c r="W56" s="22"/>
      <c r="X56" s="22" t="s">
        <v>124</v>
      </c>
      <c r="Y56" s="22" t="s">
        <v>125</v>
      </c>
      <c r="Z56" s="22" t="s">
        <v>125</v>
      </c>
      <c r="AA56" s="22" t="s">
        <v>125</v>
      </c>
      <c r="AB56" s="22" t="s">
        <v>125</v>
      </c>
      <c r="AC56" s="22" t="s">
        <v>126</v>
      </c>
      <c r="AD56" s="22">
        <v>169</v>
      </c>
      <c r="AE56" s="22">
        <v>357</v>
      </c>
      <c r="AF56" s="22">
        <v>5014</v>
      </c>
      <c r="AG56" s="26" t="s">
        <v>376</v>
      </c>
      <c r="AH56" s="26" t="s">
        <v>377</v>
      </c>
      <c r="AI56" s="22"/>
    </row>
    <row r="57" s="1" customFormat="1" ht="75" customHeight="1" spans="1:35">
      <c r="A57" s="21">
        <f>SUBTOTAL(103,$B$40:B57)*1</f>
        <v>18</v>
      </c>
      <c r="B57" s="22" t="s">
        <v>378</v>
      </c>
      <c r="C57" s="22" t="s">
        <v>379</v>
      </c>
      <c r="D57" s="22" t="s">
        <v>176</v>
      </c>
      <c r="E57" s="22" t="s">
        <v>380</v>
      </c>
      <c r="F57" s="21">
        <v>2023</v>
      </c>
      <c r="G57" s="21" t="s">
        <v>176</v>
      </c>
      <c r="H57" s="21" t="s">
        <v>178</v>
      </c>
      <c r="I57" s="21">
        <v>13909158837</v>
      </c>
      <c r="J57" s="22">
        <v>90</v>
      </c>
      <c r="K57" s="22">
        <v>90</v>
      </c>
      <c r="L57" s="22">
        <v>90</v>
      </c>
      <c r="M57" s="22"/>
      <c r="N57" s="22"/>
      <c r="O57" s="22"/>
      <c r="P57" s="22"/>
      <c r="Q57" s="22"/>
      <c r="R57" s="22"/>
      <c r="S57" s="22"/>
      <c r="T57" s="22"/>
      <c r="U57" s="22"/>
      <c r="V57" s="22"/>
      <c r="W57" s="22"/>
      <c r="X57" s="22" t="s">
        <v>124</v>
      </c>
      <c r="Y57" s="22" t="s">
        <v>125</v>
      </c>
      <c r="Z57" s="22" t="s">
        <v>126</v>
      </c>
      <c r="AA57" s="22" t="s">
        <v>125</v>
      </c>
      <c r="AB57" s="22" t="s">
        <v>125</v>
      </c>
      <c r="AC57" s="22" t="s">
        <v>126</v>
      </c>
      <c r="AD57" s="22">
        <v>35</v>
      </c>
      <c r="AE57" s="22">
        <v>125</v>
      </c>
      <c r="AF57" s="22">
        <v>1500</v>
      </c>
      <c r="AG57" s="22" t="s">
        <v>381</v>
      </c>
      <c r="AH57" s="22" t="s">
        <v>382</v>
      </c>
      <c r="AI57" s="22"/>
    </row>
    <row r="58" s="1" customFormat="1" ht="75" customHeight="1" spans="1:35">
      <c r="A58" s="21">
        <f>SUBTOTAL(103,$B$40:B58)*1</f>
        <v>19</v>
      </c>
      <c r="B58" s="22" t="s">
        <v>383</v>
      </c>
      <c r="C58" s="26" t="s">
        <v>384</v>
      </c>
      <c r="D58" s="22" t="s">
        <v>176</v>
      </c>
      <c r="E58" s="22" t="s">
        <v>385</v>
      </c>
      <c r="F58" s="21">
        <v>2023</v>
      </c>
      <c r="G58" s="21" t="s">
        <v>176</v>
      </c>
      <c r="H58" s="21" t="s">
        <v>178</v>
      </c>
      <c r="I58" s="21">
        <v>13909158837</v>
      </c>
      <c r="J58" s="22">
        <v>50</v>
      </c>
      <c r="K58" s="22">
        <v>50</v>
      </c>
      <c r="L58" s="22">
        <v>50</v>
      </c>
      <c r="M58" s="22"/>
      <c r="N58" s="22"/>
      <c r="O58" s="22"/>
      <c r="P58" s="22"/>
      <c r="Q58" s="22"/>
      <c r="R58" s="22"/>
      <c r="S58" s="22"/>
      <c r="T58" s="22"/>
      <c r="U58" s="22"/>
      <c r="V58" s="22"/>
      <c r="W58" s="22"/>
      <c r="X58" s="22" t="s">
        <v>124</v>
      </c>
      <c r="Y58" s="22" t="s">
        <v>125</v>
      </c>
      <c r="Z58" s="22" t="s">
        <v>125</v>
      </c>
      <c r="AA58" s="22" t="s">
        <v>125</v>
      </c>
      <c r="AB58" s="22" t="s">
        <v>125</v>
      </c>
      <c r="AC58" s="22" t="s">
        <v>126</v>
      </c>
      <c r="AD58" s="22">
        <v>185</v>
      </c>
      <c r="AE58" s="22">
        <v>925</v>
      </c>
      <c r="AF58" s="22">
        <v>4000</v>
      </c>
      <c r="AG58" s="22" t="s">
        <v>381</v>
      </c>
      <c r="AH58" s="22" t="s">
        <v>386</v>
      </c>
      <c r="AI58" s="22"/>
    </row>
    <row r="59" s="1" customFormat="1" ht="75" customHeight="1" spans="1:35">
      <c r="A59" s="21">
        <f>SUBTOTAL(103,$B$40:B59)*1</f>
        <v>20</v>
      </c>
      <c r="B59" s="26" t="s">
        <v>387</v>
      </c>
      <c r="C59" s="26" t="s">
        <v>388</v>
      </c>
      <c r="D59" s="22" t="s">
        <v>176</v>
      </c>
      <c r="E59" s="22" t="s">
        <v>389</v>
      </c>
      <c r="F59" s="21">
        <v>2023</v>
      </c>
      <c r="G59" s="21" t="s">
        <v>176</v>
      </c>
      <c r="H59" s="21" t="s">
        <v>178</v>
      </c>
      <c r="I59" s="21">
        <v>13909158837</v>
      </c>
      <c r="J59" s="22">
        <v>70</v>
      </c>
      <c r="K59" s="22">
        <v>70</v>
      </c>
      <c r="L59" s="22">
        <v>70</v>
      </c>
      <c r="M59" s="22"/>
      <c r="N59" s="22"/>
      <c r="O59" s="22"/>
      <c r="P59" s="22"/>
      <c r="Q59" s="22"/>
      <c r="R59" s="22"/>
      <c r="S59" s="22"/>
      <c r="T59" s="22"/>
      <c r="U59" s="22"/>
      <c r="V59" s="22"/>
      <c r="W59" s="22"/>
      <c r="X59" s="22" t="s">
        <v>124</v>
      </c>
      <c r="Y59" s="22" t="s">
        <v>125</v>
      </c>
      <c r="Z59" s="22" t="s">
        <v>125</v>
      </c>
      <c r="AA59" s="22" t="s">
        <v>126</v>
      </c>
      <c r="AB59" s="22" t="s">
        <v>125</v>
      </c>
      <c r="AC59" s="22" t="s">
        <v>126</v>
      </c>
      <c r="AD59" s="22">
        <v>30</v>
      </c>
      <c r="AE59" s="22">
        <v>86</v>
      </c>
      <c r="AF59" s="22">
        <v>1200</v>
      </c>
      <c r="AG59" s="26" t="s">
        <v>288</v>
      </c>
      <c r="AH59" s="26" t="s">
        <v>390</v>
      </c>
      <c r="AI59" s="22"/>
    </row>
    <row r="60" s="1" customFormat="1" ht="158" customHeight="1" spans="1:35">
      <c r="A60" s="21">
        <f>SUBTOTAL(103,$B$40:B60)*1</f>
        <v>21</v>
      </c>
      <c r="B60" s="22" t="s">
        <v>391</v>
      </c>
      <c r="C60" s="26" t="s">
        <v>392</v>
      </c>
      <c r="D60" s="22" t="s">
        <v>176</v>
      </c>
      <c r="E60" s="22" t="s">
        <v>393</v>
      </c>
      <c r="F60" s="21">
        <v>2023</v>
      </c>
      <c r="G60" s="21" t="s">
        <v>176</v>
      </c>
      <c r="H60" s="21" t="s">
        <v>178</v>
      </c>
      <c r="I60" s="21">
        <v>13909158837</v>
      </c>
      <c r="J60" s="22">
        <v>160</v>
      </c>
      <c r="K60" s="22">
        <v>160</v>
      </c>
      <c r="L60" s="22">
        <v>160</v>
      </c>
      <c r="M60" s="22"/>
      <c r="N60" s="22"/>
      <c r="O60" s="22"/>
      <c r="P60" s="22"/>
      <c r="Q60" s="22"/>
      <c r="R60" s="22"/>
      <c r="S60" s="22"/>
      <c r="T60" s="22"/>
      <c r="U60" s="22"/>
      <c r="V60" s="22"/>
      <c r="W60" s="22"/>
      <c r="X60" s="22" t="s">
        <v>124</v>
      </c>
      <c r="Y60" s="22" t="s">
        <v>125</v>
      </c>
      <c r="Z60" s="22" t="s">
        <v>126</v>
      </c>
      <c r="AA60" s="22" t="s">
        <v>126</v>
      </c>
      <c r="AB60" s="22" t="s">
        <v>125</v>
      </c>
      <c r="AC60" s="22" t="s">
        <v>126</v>
      </c>
      <c r="AD60" s="22">
        <v>15</v>
      </c>
      <c r="AE60" s="22">
        <v>34</v>
      </c>
      <c r="AF60" s="22">
        <v>5000</v>
      </c>
      <c r="AG60" s="22" t="s">
        <v>179</v>
      </c>
      <c r="AH60" s="26" t="s">
        <v>394</v>
      </c>
      <c r="AI60" s="22"/>
    </row>
    <row r="61" s="1" customFormat="1" ht="158" customHeight="1" spans="1:35">
      <c r="A61" s="21">
        <f>SUBTOTAL(103,$B$40:B61)*1</f>
        <v>22</v>
      </c>
      <c r="B61" s="28" t="s">
        <v>395</v>
      </c>
      <c r="C61" s="28" t="s">
        <v>396</v>
      </c>
      <c r="D61" s="28" t="s">
        <v>176</v>
      </c>
      <c r="E61" s="28" t="s">
        <v>183</v>
      </c>
      <c r="F61" s="28">
        <v>2022</v>
      </c>
      <c r="G61" s="28" t="s">
        <v>183</v>
      </c>
      <c r="H61" s="28" t="s">
        <v>185</v>
      </c>
      <c r="I61" s="28">
        <v>15353356008</v>
      </c>
      <c r="J61" s="31">
        <v>150</v>
      </c>
      <c r="K61" s="31">
        <v>150</v>
      </c>
      <c r="L61" s="31">
        <v>150</v>
      </c>
      <c r="M61" s="31"/>
      <c r="N61" s="32"/>
      <c r="O61" s="32"/>
      <c r="P61" s="32"/>
      <c r="Q61" s="32"/>
      <c r="R61" s="32"/>
      <c r="S61" s="32"/>
      <c r="T61" s="32"/>
      <c r="U61" s="32"/>
      <c r="V61" s="32"/>
      <c r="W61" s="32"/>
      <c r="X61" s="28" t="s">
        <v>124</v>
      </c>
      <c r="Y61" s="28" t="s">
        <v>125</v>
      </c>
      <c r="Z61" s="28" t="s">
        <v>126</v>
      </c>
      <c r="AA61" s="28" t="s">
        <v>125</v>
      </c>
      <c r="AB61" s="28" t="s">
        <v>125</v>
      </c>
      <c r="AC61" s="28" t="s">
        <v>126</v>
      </c>
      <c r="AD61" s="28">
        <v>23</v>
      </c>
      <c r="AE61" s="28">
        <v>39</v>
      </c>
      <c r="AF61" s="28">
        <v>1750</v>
      </c>
      <c r="AG61" s="28" t="s">
        <v>397</v>
      </c>
      <c r="AH61" s="37" t="s">
        <v>398</v>
      </c>
      <c r="AI61" s="22"/>
    </row>
    <row r="62" s="3" customFormat="1" ht="189" spans="1:35">
      <c r="A62" s="21">
        <f>SUBTOTAL(103,$B$40:B62)*1</f>
        <v>23</v>
      </c>
      <c r="B62" s="22" t="s">
        <v>399</v>
      </c>
      <c r="C62" s="22" t="s">
        <v>400</v>
      </c>
      <c r="D62" s="22" t="s">
        <v>401</v>
      </c>
      <c r="E62" s="22" t="s">
        <v>402</v>
      </c>
      <c r="F62" s="21">
        <v>2023</v>
      </c>
      <c r="G62" s="21" t="s">
        <v>192</v>
      </c>
      <c r="H62" s="21" t="s">
        <v>206</v>
      </c>
      <c r="I62" s="21">
        <v>13669154338</v>
      </c>
      <c r="J62" s="22">
        <v>600</v>
      </c>
      <c r="K62" s="22">
        <v>600</v>
      </c>
      <c r="L62" s="22">
        <v>600</v>
      </c>
      <c r="M62" s="22"/>
      <c r="N62" s="22"/>
      <c r="O62" s="22"/>
      <c r="P62" s="22"/>
      <c r="Q62" s="22"/>
      <c r="R62" s="22"/>
      <c r="S62" s="22"/>
      <c r="T62" s="22"/>
      <c r="U62" s="22"/>
      <c r="V62" s="22"/>
      <c r="W62" s="22"/>
      <c r="X62" s="22" t="s">
        <v>124</v>
      </c>
      <c r="Y62" s="22" t="s">
        <v>125</v>
      </c>
      <c r="Z62" s="22" t="s">
        <v>125</v>
      </c>
      <c r="AA62" s="22" t="s">
        <v>126</v>
      </c>
      <c r="AB62" s="22" t="s">
        <v>125</v>
      </c>
      <c r="AC62" s="22" t="s">
        <v>126</v>
      </c>
      <c r="AD62" s="22">
        <v>149</v>
      </c>
      <c r="AE62" s="22">
        <v>405</v>
      </c>
      <c r="AF62" s="22">
        <v>405</v>
      </c>
      <c r="AG62" s="22" t="s">
        <v>403</v>
      </c>
      <c r="AH62" s="22" t="s">
        <v>404</v>
      </c>
      <c r="AI62" s="22"/>
    </row>
    <row r="63" s="3" customFormat="1" ht="148.5" spans="1:35">
      <c r="A63" s="21">
        <f>SUBTOTAL(103,$B$40:B63)*1</f>
        <v>24</v>
      </c>
      <c r="B63" s="22" t="s">
        <v>405</v>
      </c>
      <c r="C63" s="26" t="s">
        <v>406</v>
      </c>
      <c r="D63" s="22" t="s">
        <v>407</v>
      </c>
      <c r="E63" s="22" t="s">
        <v>408</v>
      </c>
      <c r="F63" s="22">
        <v>2023</v>
      </c>
      <c r="G63" s="22" t="s">
        <v>409</v>
      </c>
      <c r="H63" s="22" t="s">
        <v>410</v>
      </c>
      <c r="I63" s="22" t="s">
        <v>411</v>
      </c>
      <c r="J63" s="30">
        <v>120</v>
      </c>
      <c r="K63" s="30">
        <v>120</v>
      </c>
      <c r="L63" s="30">
        <v>120</v>
      </c>
      <c r="M63" s="30"/>
      <c r="N63" s="22"/>
      <c r="O63" s="22"/>
      <c r="P63" s="22"/>
      <c r="Q63" s="22"/>
      <c r="R63" s="22"/>
      <c r="S63" s="22"/>
      <c r="T63" s="22"/>
      <c r="U63" s="22"/>
      <c r="V63" s="22"/>
      <c r="W63" s="22"/>
      <c r="X63" s="22" t="s">
        <v>124</v>
      </c>
      <c r="Y63" s="22" t="s">
        <v>125</v>
      </c>
      <c r="Z63" s="22" t="s">
        <v>126</v>
      </c>
      <c r="AA63" s="22" t="s">
        <v>126</v>
      </c>
      <c r="AB63" s="22" t="s">
        <v>125</v>
      </c>
      <c r="AC63" s="22" t="s">
        <v>126</v>
      </c>
      <c r="AD63" s="22">
        <v>27</v>
      </c>
      <c r="AE63" s="22">
        <v>84</v>
      </c>
      <c r="AF63" s="30">
        <v>210</v>
      </c>
      <c r="AG63" s="22" t="s">
        <v>412</v>
      </c>
      <c r="AH63" s="26" t="s">
        <v>413</v>
      </c>
      <c r="AI63" s="22"/>
    </row>
    <row r="64" s="3" customFormat="1" ht="216" spans="1:35">
      <c r="A64" s="21">
        <f>SUBTOTAL(103,$B$40:B64)*1</f>
        <v>25</v>
      </c>
      <c r="B64" s="29" t="s">
        <v>414</v>
      </c>
      <c r="C64" s="27" t="s">
        <v>415</v>
      </c>
      <c r="D64" s="22" t="s">
        <v>407</v>
      </c>
      <c r="E64" s="22" t="s">
        <v>416</v>
      </c>
      <c r="F64" s="22">
        <v>2023</v>
      </c>
      <c r="G64" s="22" t="s">
        <v>409</v>
      </c>
      <c r="H64" s="29" t="s">
        <v>417</v>
      </c>
      <c r="I64" s="29" t="s">
        <v>418</v>
      </c>
      <c r="J64" s="30">
        <v>540</v>
      </c>
      <c r="K64" s="30">
        <v>540</v>
      </c>
      <c r="L64" s="30">
        <v>540</v>
      </c>
      <c r="M64" s="30"/>
      <c r="N64" s="22"/>
      <c r="O64" s="22"/>
      <c r="P64" s="22"/>
      <c r="Q64" s="22"/>
      <c r="R64" s="22"/>
      <c r="S64" s="22"/>
      <c r="T64" s="22"/>
      <c r="U64" s="22"/>
      <c r="V64" s="22"/>
      <c r="W64" s="22"/>
      <c r="X64" s="22" t="s">
        <v>124</v>
      </c>
      <c r="Y64" s="22" t="s">
        <v>125</v>
      </c>
      <c r="Z64" s="22" t="s">
        <v>126</v>
      </c>
      <c r="AA64" s="22" t="s">
        <v>126</v>
      </c>
      <c r="AB64" s="22" t="s">
        <v>125</v>
      </c>
      <c r="AC64" s="22" t="s">
        <v>126</v>
      </c>
      <c r="AD64" s="22">
        <v>18</v>
      </c>
      <c r="AE64" s="22">
        <v>51</v>
      </c>
      <c r="AF64" s="30">
        <v>460</v>
      </c>
      <c r="AG64" s="22" t="s">
        <v>419</v>
      </c>
      <c r="AH64" s="26" t="s">
        <v>420</v>
      </c>
      <c r="AI64" s="22"/>
    </row>
    <row r="65" s="3" customFormat="1" ht="216" spans="1:35">
      <c r="A65" s="21">
        <f>SUBTOTAL(103,$B$40:B65)*1</f>
        <v>26</v>
      </c>
      <c r="B65" s="22" t="s">
        <v>421</v>
      </c>
      <c r="C65" s="26" t="s">
        <v>422</v>
      </c>
      <c r="D65" s="22" t="s">
        <v>407</v>
      </c>
      <c r="E65" s="22" t="s">
        <v>423</v>
      </c>
      <c r="F65" s="22">
        <v>2023</v>
      </c>
      <c r="G65" s="22" t="s">
        <v>409</v>
      </c>
      <c r="H65" s="29" t="s">
        <v>417</v>
      </c>
      <c r="I65" s="29" t="s">
        <v>418</v>
      </c>
      <c r="J65" s="30">
        <v>577</v>
      </c>
      <c r="K65" s="30">
        <v>577</v>
      </c>
      <c r="L65" s="30">
        <v>577</v>
      </c>
      <c r="M65" s="30"/>
      <c r="N65" s="22"/>
      <c r="O65" s="22"/>
      <c r="P65" s="22"/>
      <c r="Q65" s="22"/>
      <c r="R65" s="22"/>
      <c r="S65" s="22"/>
      <c r="T65" s="22"/>
      <c r="U65" s="22"/>
      <c r="V65" s="22"/>
      <c r="W65" s="22"/>
      <c r="X65" s="22" t="s">
        <v>124</v>
      </c>
      <c r="Y65" s="22" t="s">
        <v>125</v>
      </c>
      <c r="Z65" s="22" t="s">
        <v>126</v>
      </c>
      <c r="AA65" s="22" t="s">
        <v>126</v>
      </c>
      <c r="AB65" s="22" t="s">
        <v>125</v>
      </c>
      <c r="AC65" s="22" t="s">
        <v>126</v>
      </c>
      <c r="AD65" s="22">
        <v>25</v>
      </c>
      <c r="AE65" s="22">
        <v>72</v>
      </c>
      <c r="AF65" s="30">
        <v>680</v>
      </c>
      <c r="AG65" s="22" t="s">
        <v>419</v>
      </c>
      <c r="AH65" s="26" t="s">
        <v>420</v>
      </c>
      <c r="AI65" s="22"/>
    </row>
    <row r="66" s="3" customFormat="1" ht="162" spans="1:35">
      <c r="A66" s="21">
        <f>SUBTOTAL(103,$B$40:B66)*1</f>
        <v>27</v>
      </c>
      <c r="B66" s="29" t="s">
        <v>424</v>
      </c>
      <c r="C66" s="27" t="s">
        <v>425</v>
      </c>
      <c r="D66" s="22" t="s">
        <v>407</v>
      </c>
      <c r="E66" s="22" t="s">
        <v>416</v>
      </c>
      <c r="F66" s="22">
        <v>2023</v>
      </c>
      <c r="G66" s="22" t="s">
        <v>409</v>
      </c>
      <c r="H66" s="22" t="s">
        <v>426</v>
      </c>
      <c r="I66" s="22">
        <v>13992589028</v>
      </c>
      <c r="J66" s="22">
        <v>150</v>
      </c>
      <c r="K66" s="30">
        <v>150</v>
      </c>
      <c r="L66" s="30">
        <v>150</v>
      </c>
      <c r="M66" s="22"/>
      <c r="N66" s="22"/>
      <c r="O66" s="22"/>
      <c r="P66" s="22"/>
      <c r="Q66" s="22"/>
      <c r="R66" s="22"/>
      <c r="S66" s="22"/>
      <c r="T66" s="22"/>
      <c r="U66" s="22"/>
      <c r="V66" s="22"/>
      <c r="W66" s="22"/>
      <c r="X66" s="22" t="s">
        <v>124</v>
      </c>
      <c r="Y66" s="22" t="s">
        <v>125</v>
      </c>
      <c r="Z66" s="22" t="s">
        <v>126</v>
      </c>
      <c r="AA66" s="22" t="s">
        <v>126</v>
      </c>
      <c r="AB66" s="22" t="s">
        <v>125</v>
      </c>
      <c r="AC66" s="22" t="s">
        <v>126</v>
      </c>
      <c r="AD66" s="22">
        <v>35</v>
      </c>
      <c r="AE66" s="22">
        <v>107</v>
      </c>
      <c r="AF66" s="30">
        <v>650</v>
      </c>
      <c r="AG66" s="22" t="s">
        <v>419</v>
      </c>
      <c r="AH66" s="26" t="s">
        <v>427</v>
      </c>
      <c r="AI66" s="22"/>
    </row>
    <row r="67" s="1" customFormat="1" ht="63" customHeight="1" spans="1:35">
      <c r="A67" s="21">
        <f>SUBTOTAL(103,$B$40:B67)*1</f>
        <v>28</v>
      </c>
      <c r="B67" s="22" t="s">
        <v>428</v>
      </c>
      <c r="C67" s="26" t="s">
        <v>429</v>
      </c>
      <c r="D67" s="22" t="s">
        <v>211</v>
      </c>
      <c r="E67" s="22" t="s">
        <v>227</v>
      </c>
      <c r="F67" s="21" t="s">
        <v>120</v>
      </c>
      <c r="G67" s="21" t="s">
        <v>213</v>
      </c>
      <c r="H67" s="21" t="s">
        <v>228</v>
      </c>
      <c r="I67" s="21">
        <v>13991555736</v>
      </c>
      <c r="J67" s="22">
        <v>120</v>
      </c>
      <c r="K67" s="22">
        <v>120</v>
      </c>
      <c r="L67" s="22"/>
      <c r="M67" s="22"/>
      <c r="N67" s="22"/>
      <c r="O67" s="22">
        <v>120</v>
      </c>
      <c r="P67" s="22"/>
      <c r="Q67" s="22"/>
      <c r="R67" s="22"/>
      <c r="S67" s="22"/>
      <c r="T67" s="22"/>
      <c r="U67" s="22"/>
      <c r="V67" s="22"/>
      <c r="W67" s="22"/>
      <c r="X67" s="22" t="s">
        <v>124</v>
      </c>
      <c r="Y67" s="22" t="s">
        <v>125</v>
      </c>
      <c r="Z67" s="22" t="s">
        <v>126</v>
      </c>
      <c r="AA67" s="22" t="s">
        <v>125</v>
      </c>
      <c r="AB67" s="22" t="s">
        <v>126</v>
      </c>
      <c r="AC67" s="22" t="s">
        <v>126</v>
      </c>
      <c r="AD67" s="22">
        <v>189</v>
      </c>
      <c r="AE67" s="22">
        <v>567</v>
      </c>
      <c r="AF67" s="22">
        <v>567</v>
      </c>
      <c r="AG67" s="22" t="s">
        <v>430</v>
      </c>
      <c r="AH67" s="22" t="s">
        <v>431</v>
      </c>
      <c r="AI67" s="22"/>
    </row>
    <row r="68" s="1" customFormat="1" ht="92" customHeight="1" spans="1:35">
      <c r="A68" s="21">
        <f>SUBTOTAL(103,$B$40:B68)*1</f>
        <v>29</v>
      </c>
      <c r="B68" s="26" t="s">
        <v>432</v>
      </c>
      <c r="C68" s="26" t="s">
        <v>433</v>
      </c>
      <c r="D68" s="22" t="s">
        <v>211</v>
      </c>
      <c r="E68" s="22" t="s">
        <v>227</v>
      </c>
      <c r="F68" s="21" t="s">
        <v>120</v>
      </c>
      <c r="G68" s="21" t="s">
        <v>213</v>
      </c>
      <c r="H68" s="21" t="s">
        <v>228</v>
      </c>
      <c r="I68" s="21">
        <v>13991555736</v>
      </c>
      <c r="J68" s="22">
        <v>300</v>
      </c>
      <c r="K68" s="22">
        <v>300</v>
      </c>
      <c r="L68" s="22"/>
      <c r="M68" s="22"/>
      <c r="N68" s="22"/>
      <c r="O68" s="22">
        <v>300</v>
      </c>
      <c r="P68" s="22"/>
      <c r="Q68" s="22"/>
      <c r="R68" s="22"/>
      <c r="S68" s="22"/>
      <c r="T68" s="22"/>
      <c r="U68" s="22"/>
      <c r="V68" s="22"/>
      <c r="W68" s="22"/>
      <c r="X68" s="22" t="s">
        <v>124</v>
      </c>
      <c r="Y68" s="22" t="s">
        <v>125</v>
      </c>
      <c r="Z68" s="22" t="s">
        <v>126</v>
      </c>
      <c r="AA68" s="22" t="s">
        <v>125</v>
      </c>
      <c r="AB68" s="22" t="s">
        <v>125</v>
      </c>
      <c r="AC68" s="22" t="s">
        <v>126</v>
      </c>
      <c r="AD68" s="22">
        <v>231</v>
      </c>
      <c r="AE68" s="22">
        <v>537</v>
      </c>
      <c r="AF68" s="22">
        <v>3324</v>
      </c>
      <c r="AG68" s="22" t="s">
        <v>434</v>
      </c>
      <c r="AH68" s="22" t="s">
        <v>435</v>
      </c>
      <c r="AI68" s="22"/>
    </row>
    <row r="69" s="1" customFormat="1" ht="66.95" customHeight="1" spans="1:35">
      <c r="A69" s="21">
        <f>SUBTOTAL(103,$B$40:B69)*1</f>
        <v>30</v>
      </c>
      <c r="B69" s="22" t="s">
        <v>436</v>
      </c>
      <c r="C69" s="26" t="s">
        <v>437</v>
      </c>
      <c r="D69" s="22" t="s">
        <v>211</v>
      </c>
      <c r="E69" s="22" t="s">
        <v>227</v>
      </c>
      <c r="F69" s="21" t="s">
        <v>120</v>
      </c>
      <c r="G69" s="21" t="s">
        <v>213</v>
      </c>
      <c r="H69" s="21" t="s">
        <v>228</v>
      </c>
      <c r="I69" s="21">
        <v>13991555736</v>
      </c>
      <c r="J69" s="22">
        <v>200</v>
      </c>
      <c r="K69" s="22">
        <v>200</v>
      </c>
      <c r="L69" s="22"/>
      <c r="M69" s="22"/>
      <c r="N69" s="22"/>
      <c r="O69" s="22">
        <v>200</v>
      </c>
      <c r="P69" s="22"/>
      <c r="Q69" s="22"/>
      <c r="R69" s="22"/>
      <c r="S69" s="22"/>
      <c r="T69" s="22"/>
      <c r="U69" s="22"/>
      <c r="V69" s="22"/>
      <c r="W69" s="22"/>
      <c r="X69" s="22" t="s">
        <v>124</v>
      </c>
      <c r="Y69" s="22" t="s">
        <v>125</v>
      </c>
      <c r="Z69" s="22" t="s">
        <v>126</v>
      </c>
      <c r="AA69" s="22" t="s">
        <v>125</v>
      </c>
      <c r="AB69" s="22" t="s">
        <v>125</v>
      </c>
      <c r="AC69" s="22" t="s">
        <v>126</v>
      </c>
      <c r="AD69" s="22">
        <v>182</v>
      </c>
      <c r="AE69" s="22">
        <v>735</v>
      </c>
      <c r="AF69" s="22">
        <v>735</v>
      </c>
      <c r="AG69" s="22" t="s">
        <v>438</v>
      </c>
      <c r="AH69" s="22" t="s">
        <v>439</v>
      </c>
      <c r="AI69" s="22"/>
    </row>
    <row r="70" s="1" customFormat="1" ht="60" customHeight="1" spans="1:35">
      <c r="A70" s="21">
        <f>SUBTOTAL(103,$B$40:B70)*1</f>
        <v>31</v>
      </c>
      <c r="B70" s="22" t="s">
        <v>440</v>
      </c>
      <c r="C70" s="26" t="s">
        <v>441</v>
      </c>
      <c r="D70" s="22" t="s">
        <v>211</v>
      </c>
      <c r="E70" s="22" t="s">
        <v>227</v>
      </c>
      <c r="F70" s="21" t="s">
        <v>120</v>
      </c>
      <c r="G70" s="21" t="s">
        <v>213</v>
      </c>
      <c r="H70" s="21" t="s">
        <v>228</v>
      </c>
      <c r="I70" s="21">
        <v>13991555736</v>
      </c>
      <c r="J70" s="22">
        <v>130</v>
      </c>
      <c r="K70" s="22">
        <v>130</v>
      </c>
      <c r="L70" s="22"/>
      <c r="M70" s="22"/>
      <c r="N70" s="22"/>
      <c r="O70" s="22">
        <v>130</v>
      </c>
      <c r="P70" s="22"/>
      <c r="Q70" s="22"/>
      <c r="R70" s="22"/>
      <c r="S70" s="22"/>
      <c r="T70" s="22"/>
      <c r="U70" s="22"/>
      <c r="V70" s="22"/>
      <c r="W70" s="22"/>
      <c r="X70" s="22" t="s">
        <v>124</v>
      </c>
      <c r="Y70" s="22" t="s">
        <v>125</v>
      </c>
      <c r="Z70" s="22" t="s">
        <v>126</v>
      </c>
      <c r="AA70" s="22" t="s">
        <v>125</v>
      </c>
      <c r="AB70" s="22" t="s">
        <v>125</v>
      </c>
      <c r="AC70" s="22" t="s">
        <v>126</v>
      </c>
      <c r="AD70" s="22">
        <v>231</v>
      </c>
      <c r="AE70" s="22">
        <v>537</v>
      </c>
      <c r="AF70" s="22">
        <v>3324</v>
      </c>
      <c r="AG70" s="22" t="s">
        <v>442</v>
      </c>
      <c r="AH70" s="22" t="s">
        <v>443</v>
      </c>
      <c r="AI70" s="22"/>
    </row>
    <row r="71" s="1" customFormat="1" ht="60" customHeight="1" spans="1:35">
      <c r="A71" s="21">
        <f>SUBTOTAL(103,$B$40:B71)*1</f>
        <v>32</v>
      </c>
      <c r="B71" s="26" t="s">
        <v>444</v>
      </c>
      <c r="C71" s="26" t="s">
        <v>445</v>
      </c>
      <c r="D71" s="22" t="s">
        <v>211</v>
      </c>
      <c r="E71" s="22" t="s">
        <v>227</v>
      </c>
      <c r="F71" s="21" t="s">
        <v>120</v>
      </c>
      <c r="G71" s="21" t="s">
        <v>213</v>
      </c>
      <c r="H71" s="21" t="s">
        <v>228</v>
      </c>
      <c r="I71" s="21">
        <v>13991555736</v>
      </c>
      <c r="J71" s="22">
        <v>120</v>
      </c>
      <c r="K71" s="22">
        <v>120</v>
      </c>
      <c r="L71" s="22"/>
      <c r="M71" s="22"/>
      <c r="N71" s="22"/>
      <c r="O71" s="22">
        <v>120</v>
      </c>
      <c r="P71" s="22"/>
      <c r="Q71" s="22"/>
      <c r="R71" s="22"/>
      <c r="S71" s="22"/>
      <c r="T71" s="22"/>
      <c r="U71" s="22"/>
      <c r="V71" s="22"/>
      <c r="W71" s="22"/>
      <c r="X71" s="22" t="s">
        <v>124</v>
      </c>
      <c r="Y71" s="22" t="s">
        <v>125</v>
      </c>
      <c r="Z71" s="22" t="s">
        <v>126</v>
      </c>
      <c r="AA71" s="22" t="s">
        <v>125</v>
      </c>
      <c r="AB71" s="22" t="s">
        <v>125</v>
      </c>
      <c r="AC71" s="22" t="s">
        <v>126</v>
      </c>
      <c r="AD71" s="22">
        <v>48</v>
      </c>
      <c r="AE71" s="22">
        <v>120</v>
      </c>
      <c r="AF71" s="22">
        <v>120</v>
      </c>
      <c r="AG71" s="22" t="s">
        <v>434</v>
      </c>
      <c r="AH71" s="22" t="s">
        <v>446</v>
      </c>
      <c r="AI71" s="22"/>
    </row>
    <row r="72" s="1" customFormat="1" ht="99.95" customHeight="1" spans="1:35">
      <c r="A72" s="21">
        <f>SUBTOTAL(103,$B$40:B72)*1</f>
        <v>33</v>
      </c>
      <c r="B72" s="22" t="s">
        <v>447</v>
      </c>
      <c r="C72" s="26" t="s">
        <v>448</v>
      </c>
      <c r="D72" s="22" t="s">
        <v>211</v>
      </c>
      <c r="E72" s="22" t="s">
        <v>449</v>
      </c>
      <c r="F72" s="22" t="s">
        <v>120</v>
      </c>
      <c r="G72" s="22" t="s">
        <v>213</v>
      </c>
      <c r="H72" s="22" t="s">
        <v>450</v>
      </c>
      <c r="I72" s="22">
        <v>19991505880</v>
      </c>
      <c r="J72" s="22">
        <v>500</v>
      </c>
      <c r="K72" s="22">
        <v>500</v>
      </c>
      <c r="L72" s="22"/>
      <c r="M72" s="22"/>
      <c r="N72" s="22"/>
      <c r="O72" s="22">
        <v>500</v>
      </c>
      <c r="P72" s="22"/>
      <c r="Q72" s="22"/>
      <c r="R72" s="22"/>
      <c r="S72" s="22"/>
      <c r="T72" s="22"/>
      <c r="U72" s="22"/>
      <c r="V72" s="22"/>
      <c r="W72" s="22"/>
      <c r="X72" s="22" t="s">
        <v>124</v>
      </c>
      <c r="Y72" s="22" t="s">
        <v>125</v>
      </c>
      <c r="Z72" s="22" t="s">
        <v>126</v>
      </c>
      <c r="AA72" s="22" t="s">
        <v>125</v>
      </c>
      <c r="AB72" s="22" t="s">
        <v>125</v>
      </c>
      <c r="AC72" s="22" t="s">
        <v>126</v>
      </c>
      <c r="AD72" s="22">
        <v>18</v>
      </c>
      <c r="AE72" s="22">
        <v>47</v>
      </c>
      <c r="AF72" s="22">
        <v>1230</v>
      </c>
      <c r="AG72" s="22" t="s">
        <v>451</v>
      </c>
      <c r="AH72" s="22" t="s">
        <v>452</v>
      </c>
      <c r="AI72" s="22"/>
    </row>
    <row r="73" s="1" customFormat="1" ht="99.95" customHeight="1" spans="1:35">
      <c r="A73" s="21">
        <f>SUBTOTAL(103,$B$40:B73)*1</f>
        <v>34</v>
      </c>
      <c r="B73" s="22" t="s">
        <v>453</v>
      </c>
      <c r="C73" s="26" t="s">
        <v>454</v>
      </c>
      <c r="D73" s="22" t="s">
        <v>211</v>
      </c>
      <c r="E73" s="22" t="s">
        <v>455</v>
      </c>
      <c r="F73" s="22" t="s">
        <v>120</v>
      </c>
      <c r="G73" s="22" t="s">
        <v>213</v>
      </c>
      <c r="H73" s="22" t="s">
        <v>456</v>
      </c>
      <c r="I73" s="22">
        <v>13359156000</v>
      </c>
      <c r="J73" s="22">
        <v>250</v>
      </c>
      <c r="K73" s="22">
        <v>250</v>
      </c>
      <c r="L73" s="22"/>
      <c r="M73" s="22"/>
      <c r="N73" s="22"/>
      <c r="O73" s="22">
        <v>250</v>
      </c>
      <c r="P73" s="22"/>
      <c r="Q73" s="22"/>
      <c r="R73" s="22"/>
      <c r="S73" s="22"/>
      <c r="T73" s="22"/>
      <c r="U73" s="22"/>
      <c r="V73" s="22"/>
      <c r="W73" s="22"/>
      <c r="X73" s="22" t="s">
        <v>124</v>
      </c>
      <c r="Y73" s="22" t="s">
        <v>125</v>
      </c>
      <c r="Z73" s="22" t="s">
        <v>126</v>
      </c>
      <c r="AA73" s="22" t="s">
        <v>125</v>
      </c>
      <c r="AB73" s="22" t="s">
        <v>125</v>
      </c>
      <c r="AC73" s="22" t="s">
        <v>126</v>
      </c>
      <c r="AD73" s="22">
        <v>20</v>
      </c>
      <c r="AE73" s="22">
        <v>55</v>
      </c>
      <c r="AF73" s="22">
        <v>860</v>
      </c>
      <c r="AG73" s="22" t="s">
        <v>457</v>
      </c>
      <c r="AH73" s="22" t="s">
        <v>458</v>
      </c>
      <c r="AI73" s="22"/>
    </row>
    <row r="74" s="1" customFormat="1" ht="99.95" customHeight="1" spans="1:35">
      <c r="A74" s="21">
        <f>SUBTOTAL(103,$B$40:B74)*1</f>
        <v>35</v>
      </c>
      <c r="B74" s="22" t="s">
        <v>459</v>
      </c>
      <c r="C74" s="26" t="s">
        <v>454</v>
      </c>
      <c r="D74" s="22" t="s">
        <v>211</v>
      </c>
      <c r="E74" s="22" t="s">
        <v>460</v>
      </c>
      <c r="F74" s="22" t="s">
        <v>120</v>
      </c>
      <c r="G74" s="22" t="s">
        <v>213</v>
      </c>
      <c r="H74" s="22" t="s">
        <v>461</v>
      </c>
      <c r="I74" s="22">
        <v>13991532018</v>
      </c>
      <c r="J74" s="22">
        <v>250</v>
      </c>
      <c r="K74" s="22">
        <v>250</v>
      </c>
      <c r="L74" s="22"/>
      <c r="M74" s="22"/>
      <c r="N74" s="22"/>
      <c r="O74" s="22">
        <v>250</v>
      </c>
      <c r="P74" s="22"/>
      <c r="Q74" s="22"/>
      <c r="R74" s="22"/>
      <c r="S74" s="22"/>
      <c r="T74" s="22"/>
      <c r="U74" s="22"/>
      <c r="V74" s="22"/>
      <c r="W74" s="22"/>
      <c r="X74" s="22" t="s">
        <v>124</v>
      </c>
      <c r="Y74" s="22" t="s">
        <v>125</v>
      </c>
      <c r="Z74" s="22" t="s">
        <v>126</v>
      </c>
      <c r="AA74" s="22" t="s">
        <v>125</v>
      </c>
      <c r="AB74" s="22" t="s">
        <v>125</v>
      </c>
      <c r="AC74" s="22" t="s">
        <v>126</v>
      </c>
      <c r="AD74" s="22">
        <v>15</v>
      </c>
      <c r="AE74" s="22">
        <v>32</v>
      </c>
      <c r="AF74" s="22">
        <v>846</v>
      </c>
      <c r="AG74" s="22" t="s">
        <v>457</v>
      </c>
      <c r="AH74" s="22" t="s">
        <v>458</v>
      </c>
      <c r="AI74" s="22"/>
    </row>
    <row r="75" s="3" customFormat="1" ht="35.1" customHeight="1" spans="1:35">
      <c r="A75" s="21" t="s">
        <v>21</v>
      </c>
      <c r="B75" s="29"/>
      <c r="C75" s="22"/>
      <c r="D75" s="22"/>
      <c r="E75" s="22"/>
      <c r="F75" s="21"/>
      <c r="G75" s="21"/>
      <c r="H75" s="21"/>
      <c r="I75" s="21"/>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3" customFormat="1" ht="35.1" customHeight="1" spans="1:35">
      <c r="A76" s="21" t="s">
        <v>22</v>
      </c>
      <c r="B76" s="29"/>
      <c r="C76" s="22"/>
      <c r="D76" s="22"/>
      <c r="E76" s="22"/>
      <c r="F76" s="21"/>
      <c r="G76" s="21"/>
      <c r="H76" s="21"/>
      <c r="I76" s="21"/>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3" customFormat="1" ht="35.1" customHeight="1" spans="1:35">
      <c r="A77" s="21" t="s">
        <v>23</v>
      </c>
      <c r="B77" s="29"/>
      <c r="C77" s="22"/>
      <c r="D77" s="22"/>
      <c r="E77" s="22"/>
      <c r="F77" s="21"/>
      <c r="G77" s="21"/>
      <c r="H77" s="21"/>
      <c r="I77" s="21"/>
      <c r="J77" s="22">
        <f t="shared" ref="J77:W77" si="4">SUM(J78:J132)</f>
        <v>10522.81</v>
      </c>
      <c r="K77" s="22">
        <f t="shared" si="4"/>
        <v>7522.81</v>
      </c>
      <c r="L77" s="22">
        <f t="shared" si="4"/>
        <v>7164.81</v>
      </c>
      <c r="M77" s="22">
        <f t="shared" si="4"/>
        <v>98</v>
      </c>
      <c r="N77" s="22">
        <f t="shared" si="4"/>
        <v>0</v>
      </c>
      <c r="O77" s="22">
        <f t="shared" si="4"/>
        <v>260</v>
      </c>
      <c r="P77" s="22">
        <f t="shared" si="4"/>
        <v>3000</v>
      </c>
      <c r="Q77" s="22">
        <f t="shared" si="4"/>
        <v>0</v>
      </c>
      <c r="R77" s="22">
        <f t="shared" si="4"/>
        <v>0</v>
      </c>
      <c r="S77" s="22">
        <f t="shared" si="4"/>
        <v>0</v>
      </c>
      <c r="T77" s="22">
        <f t="shared" si="4"/>
        <v>0</v>
      </c>
      <c r="U77" s="22">
        <f t="shared" si="4"/>
        <v>0</v>
      </c>
      <c r="V77" s="22">
        <f t="shared" si="4"/>
        <v>0</v>
      </c>
      <c r="W77" s="22">
        <f t="shared" si="4"/>
        <v>0</v>
      </c>
      <c r="X77" s="22"/>
      <c r="Y77" s="22"/>
      <c r="Z77" s="22"/>
      <c r="AA77" s="22"/>
      <c r="AB77" s="22"/>
      <c r="AC77" s="22"/>
      <c r="AD77" s="22"/>
      <c r="AE77" s="22"/>
      <c r="AF77" s="22"/>
      <c r="AG77" s="22"/>
      <c r="AH77" s="22"/>
      <c r="AI77" s="22"/>
    </row>
    <row r="78" s="3" customFormat="1" ht="108" spans="1:35">
      <c r="A78" s="21">
        <f>SUBTOTAL(103,$B$78:B78)*1</f>
        <v>1</v>
      </c>
      <c r="B78" s="29" t="s">
        <v>462</v>
      </c>
      <c r="C78" s="22" t="s">
        <v>463</v>
      </c>
      <c r="D78" s="22" t="s">
        <v>297</v>
      </c>
      <c r="E78" s="22" t="s">
        <v>464</v>
      </c>
      <c r="F78" s="21" t="s">
        <v>120</v>
      </c>
      <c r="G78" s="21" t="s">
        <v>299</v>
      </c>
      <c r="H78" s="21" t="s">
        <v>300</v>
      </c>
      <c r="I78" s="21">
        <v>18509153266</v>
      </c>
      <c r="J78" s="22">
        <v>80</v>
      </c>
      <c r="K78" s="22">
        <v>80</v>
      </c>
      <c r="L78" s="22">
        <v>80</v>
      </c>
      <c r="M78" s="22"/>
      <c r="N78" s="22"/>
      <c r="O78" s="22"/>
      <c r="P78" s="22"/>
      <c r="Q78" s="22"/>
      <c r="R78" s="22"/>
      <c r="S78" s="22"/>
      <c r="T78" s="22"/>
      <c r="U78" s="22"/>
      <c r="V78" s="22"/>
      <c r="W78" s="22"/>
      <c r="X78" s="22" t="s">
        <v>124</v>
      </c>
      <c r="Y78" s="22" t="s">
        <v>125</v>
      </c>
      <c r="Z78" s="22" t="s">
        <v>125</v>
      </c>
      <c r="AA78" s="22" t="s">
        <v>126</v>
      </c>
      <c r="AB78" s="22" t="s">
        <v>125</v>
      </c>
      <c r="AC78" s="22" t="s">
        <v>126</v>
      </c>
      <c r="AD78" s="22">
        <v>58</v>
      </c>
      <c r="AE78" s="22">
        <v>201</v>
      </c>
      <c r="AF78" s="22">
        <v>621</v>
      </c>
      <c r="AG78" s="22" t="s">
        <v>465</v>
      </c>
      <c r="AH78" s="22" t="s">
        <v>466</v>
      </c>
      <c r="AI78" s="22"/>
    </row>
    <row r="79" s="3" customFormat="1" ht="135" spans="1:35">
      <c r="A79" s="21">
        <f>SUBTOTAL(103,$B$78:B79)*1</f>
        <v>2</v>
      </c>
      <c r="B79" s="29" t="s">
        <v>467</v>
      </c>
      <c r="C79" s="22" t="s">
        <v>468</v>
      </c>
      <c r="D79" s="22" t="s">
        <v>297</v>
      </c>
      <c r="E79" s="22" t="s">
        <v>305</v>
      </c>
      <c r="F79" s="21" t="s">
        <v>120</v>
      </c>
      <c r="G79" s="21" t="s">
        <v>299</v>
      </c>
      <c r="H79" s="21" t="s">
        <v>300</v>
      </c>
      <c r="I79" s="21">
        <v>18509153266</v>
      </c>
      <c r="J79" s="22">
        <v>120</v>
      </c>
      <c r="K79" s="22">
        <v>120</v>
      </c>
      <c r="L79" s="22">
        <v>120</v>
      </c>
      <c r="M79" s="22"/>
      <c r="N79" s="22"/>
      <c r="O79" s="22"/>
      <c r="P79" s="22"/>
      <c r="Q79" s="22"/>
      <c r="R79" s="22"/>
      <c r="S79" s="22"/>
      <c r="T79" s="22"/>
      <c r="U79" s="22"/>
      <c r="V79" s="22"/>
      <c r="W79" s="22"/>
      <c r="X79" s="22" t="s">
        <v>124</v>
      </c>
      <c r="Y79" s="22" t="s">
        <v>125</v>
      </c>
      <c r="Z79" s="22" t="s">
        <v>125</v>
      </c>
      <c r="AA79" s="22" t="s">
        <v>126</v>
      </c>
      <c r="AB79" s="22" t="s">
        <v>125</v>
      </c>
      <c r="AC79" s="22" t="s">
        <v>126</v>
      </c>
      <c r="AD79" s="22">
        <v>97</v>
      </c>
      <c r="AE79" s="22">
        <v>270</v>
      </c>
      <c r="AF79" s="22">
        <v>389</v>
      </c>
      <c r="AG79" s="22" t="s">
        <v>465</v>
      </c>
      <c r="AH79" s="22" t="s">
        <v>469</v>
      </c>
      <c r="AI79" s="22"/>
    </row>
    <row r="80" s="3" customFormat="1" ht="108" spans="1:35">
      <c r="A80" s="21">
        <f>SUBTOTAL(103,$B$78:B80)*1</f>
        <v>3</v>
      </c>
      <c r="B80" s="29" t="s">
        <v>470</v>
      </c>
      <c r="C80" s="22" t="s">
        <v>471</v>
      </c>
      <c r="D80" s="22" t="s">
        <v>297</v>
      </c>
      <c r="E80" s="22" t="s">
        <v>472</v>
      </c>
      <c r="F80" s="21" t="s">
        <v>120</v>
      </c>
      <c r="G80" s="21" t="s">
        <v>299</v>
      </c>
      <c r="H80" s="21" t="s">
        <v>300</v>
      </c>
      <c r="I80" s="21">
        <v>18509153266</v>
      </c>
      <c r="J80" s="22">
        <v>40</v>
      </c>
      <c r="K80" s="22">
        <v>40</v>
      </c>
      <c r="L80" s="22">
        <v>40</v>
      </c>
      <c r="M80" s="22"/>
      <c r="N80" s="22"/>
      <c r="O80" s="22"/>
      <c r="P80" s="22"/>
      <c r="Q80" s="22"/>
      <c r="R80" s="22"/>
      <c r="S80" s="22"/>
      <c r="T80" s="22"/>
      <c r="U80" s="22"/>
      <c r="V80" s="22"/>
      <c r="W80" s="22"/>
      <c r="X80" s="22" t="s">
        <v>124</v>
      </c>
      <c r="Y80" s="22" t="s">
        <v>125</v>
      </c>
      <c r="Z80" s="22" t="s">
        <v>125</v>
      </c>
      <c r="AA80" s="22" t="s">
        <v>126</v>
      </c>
      <c r="AB80" s="22" t="s">
        <v>125</v>
      </c>
      <c r="AC80" s="22" t="s">
        <v>126</v>
      </c>
      <c r="AD80" s="22">
        <v>152</v>
      </c>
      <c r="AE80" s="22">
        <v>434</v>
      </c>
      <c r="AF80" s="22">
        <v>630</v>
      </c>
      <c r="AG80" s="22" t="s">
        <v>465</v>
      </c>
      <c r="AH80" s="22" t="s">
        <v>473</v>
      </c>
      <c r="AI80" s="22"/>
    </row>
    <row r="81" s="3" customFormat="1" ht="108" spans="1:35">
      <c r="A81" s="21">
        <f>SUBTOTAL(103,$B$78:B81)*1</f>
        <v>4</v>
      </c>
      <c r="B81" s="29" t="s">
        <v>474</v>
      </c>
      <c r="C81" s="22" t="s">
        <v>475</v>
      </c>
      <c r="D81" s="22" t="s">
        <v>297</v>
      </c>
      <c r="E81" s="22" t="s">
        <v>472</v>
      </c>
      <c r="F81" s="21" t="s">
        <v>120</v>
      </c>
      <c r="G81" s="21" t="s">
        <v>299</v>
      </c>
      <c r="H81" s="21" t="s">
        <v>300</v>
      </c>
      <c r="I81" s="21">
        <v>18509153266</v>
      </c>
      <c r="J81" s="22">
        <v>100</v>
      </c>
      <c r="K81" s="22">
        <v>100</v>
      </c>
      <c r="L81" s="22">
        <v>100</v>
      </c>
      <c r="M81" s="22"/>
      <c r="N81" s="22"/>
      <c r="O81" s="22"/>
      <c r="P81" s="22"/>
      <c r="Q81" s="22"/>
      <c r="R81" s="22"/>
      <c r="S81" s="22"/>
      <c r="T81" s="22"/>
      <c r="U81" s="22"/>
      <c r="V81" s="22"/>
      <c r="W81" s="22"/>
      <c r="X81" s="22" t="s">
        <v>124</v>
      </c>
      <c r="Y81" s="22" t="s">
        <v>125</v>
      </c>
      <c r="Z81" s="22" t="s">
        <v>125</v>
      </c>
      <c r="AA81" s="22" t="s">
        <v>126</v>
      </c>
      <c r="AB81" s="22" t="s">
        <v>125</v>
      </c>
      <c r="AC81" s="22" t="s">
        <v>126</v>
      </c>
      <c r="AD81" s="22">
        <v>152</v>
      </c>
      <c r="AE81" s="22">
        <v>434</v>
      </c>
      <c r="AF81" s="22">
        <v>630</v>
      </c>
      <c r="AG81" s="22" t="s">
        <v>465</v>
      </c>
      <c r="AH81" s="22" t="s">
        <v>476</v>
      </c>
      <c r="AI81" s="22"/>
    </row>
    <row r="82" s="3" customFormat="1" ht="94.5" spans="1:35">
      <c r="A82" s="21">
        <f>SUBTOTAL(103,$B$78:B82)*1</f>
        <v>5</v>
      </c>
      <c r="B82" s="29" t="s">
        <v>477</v>
      </c>
      <c r="C82" s="22" t="s">
        <v>478</v>
      </c>
      <c r="D82" s="22" t="s">
        <v>297</v>
      </c>
      <c r="E82" s="22" t="s">
        <v>479</v>
      </c>
      <c r="F82" s="21" t="s">
        <v>120</v>
      </c>
      <c r="G82" s="21" t="s">
        <v>299</v>
      </c>
      <c r="H82" s="21" t="s">
        <v>300</v>
      </c>
      <c r="I82" s="21">
        <v>18509153266</v>
      </c>
      <c r="J82" s="22">
        <v>100</v>
      </c>
      <c r="K82" s="22">
        <v>100</v>
      </c>
      <c r="L82" s="22">
        <v>100</v>
      </c>
      <c r="M82" s="22"/>
      <c r="N82" s="22"/>
      <c r="O82" s="22"/>
      <c r="P82" s="22"/>
      <c r="Q82" s="22"/>
      <c r="R82" s="22"/>
      <c r="S82" s="22"/>
      <c r="T82" s="22"/>
      <c r="U82" s="22"/>
      <c r="V82" s="22"/>
      <c r="W82" s="22"/>
      <c r="X82" s="22" t="s">
        <v>124</v>
      </c>
      <c r="Y82" s="22" t="s">
        <v>125</v>
      </c>
      <c r="Z82" s="22" t="s">
        <v>125</v>
      </c>
      <c r="AA82" s="22" t="s">
        <v>126</v>
      </c>
      <c r="AB82" s="22" t="s">
        <v>125</v>
      </c>
      <c r="AC82" s="22" t="s">
        <v>126</v>
      </c>
      <c r="AD82" s="22">
        <v>119</v>
      </c>
      <c r="AE82" s="22">
        <v>308</v>
      </c>
      <c r="AF82" s="22">
        <v>486</v>
      </c>
      <c r="AG82" s="22" t="s">
        <v>465</v>
      </c>
      <c r="AH82" s="22" t="s">
        <v>480</v>
      </c>
      <c r="AI82" s="22"/>
    </row>
    <row r="83" s="3" customFormat="1" ht="108" spans="1:35">
      <c r="A83" s="21">
        <f>SUBTOTAL(103,$B$78:B83)*1</f>
        <v>6</v>
      </c>
      <c r="B83" s="29" t="s">
        <v>481</v>
      </c>
      <c r="C83" s="22" t="s">
        <v>482</v>
      </c>
      <c r="D83" s="22" t="s">
        <v>297</v>
      </c>
      <c r="E83" s="22" t="s">
        <v>483</v>
      </c>
      <c r="F83" s="21" t="s">
        <v>120</v>
      </c>
      <c r="G83" s="21" t="s">
        <v>299</v>
      </c>
      <c r="H83" s="21" t="s">
        <v>300</v>
      </c>
      <c r="I83" s="21">
        <v>18509153266</v>
      </c>
      <c r="J83" s="22">
        <v>50</v>
      </c>
      <c r="K83" s="22">
        <v>50</v>
      </c>
      <c r="L83" s="22">
        <v>50</v>
      </c>
      <c r="M83" s="22"/>
      <c r="N83" s="22"/>
      <c r="O83" s="22"/>
      <c r="P83" s="22"/>
      <c r="Q83" s="22"/>
      <c r="R83" s="22"/>
      <c r="S83" s="22"/>
      <c r="T83" s="22"/>
      <c r="U83" s="22"/>
      <c r="V83" s="22"/>
      <c r="W83" s="22"/>
      <c r="X83" s="22" t="s">
        <v>124</v>
      </c>
      <c r="Y83" s="22" t="s">
        <v>125</v>
      </c>
      <c r="Z83" s="22" t="s">
        <v>125</v>
      </c>
      <c r="AA83" s="22" t="s">
        <v>126</v>
      </c>
      <c r="AB83" s="22" t="s">
        <v>125</v>
      </c>
      <c r="AC83" s="22" t="s">
        <v>126</v>
      </c>
      <c r="AD83" s="22">
        <v>40</v>
      </c>
      <c r="AE83" s="22">
        <v>146</v>
      </c>
      <c r="AF83" s="22">
        <v>386</v>
      </c>
      <c r="AG83" s="22" t="s">
        <v>465</v>
      </c>
      <c r="AH83" s="22" t="s">
        <v>484</v>
      </c>
      <c r="AI83" s="22"/>
    </row>
    <row r="84" s="3" customFormat="1" ht="81" spans="1:35">
      <c r="A84" s="21">
        <f>SUBTOTAL(103,$B$78:B84)*1</f>
        <v>7</v>
      </c>
      <c r="B84" s="29" t="s">
        <v>485</v>
      </c>
      <c r="C84" s="22" t="s">
        <v>486</v>
      </c>
      <c r="D84" s="22" t="s">
        <v>297</v>
      </c>
      <c r="E84" s="22" t="s">
        <v>479</v>
      </c>
      <c r="F84" s="21" t="s">
        <v>120</v>
      </c>
      <c r="G84" s="21" t="s">
        <v>299</v>
      </c>
      <c r="H84" s="21" t="s">
        <v>300</v>
      </c>
      <c r="I84" s="21">
        <v>18509153266</v>
      </c>
      <c r="J84" s="22">
        <v>30</v>
      </c>
      <c r="K84" s="22">
        <v>30</v>
      </c>
      <c r="L84" s="22">
        <v>30</v>
      </c>
      <c r="M84" s="22"/>
      <c r="N84" s="22"/>
      <c r="O84" s="22"/>
      <c r="P84" s="22"/>
      <c r="Q84" s="22"/>
      <c r="R84" s="22"/>
      <c r="S84" s="22"/>
      <c r="T84" s="22"/>
      <c r="U84" s="22"/>
      <c r="V84" s="22"/>
      <c r="W84" s="22"/>
      <c r="X84" s="22" t="s">
        <v>124</v>
      </c>
      <c r="Y84" s="22" t="s">
        <v>125</v>
      </c>
      <c r="Z84" s="22" t="s">
        <v>125</v>
      </c>
      <c r="AA84" s="22" t="s">
        <v>126</v>
      </c>
      <c r="AB84" s="22" t="s">
        <v>125</v>
      </c>
      <c r="AC84" s="22" t="s">
        <v>126</v>
      </c>
      <c r="AD84" s="22">
        <v>119</v>
      </c>
      <c r="AE84" s="22">
        <v>308</v>
      </c>
      <c r="AF84" s="22">
        <v>486</v>
      </c>
      <c r="AG84" s="22" t="s">
        <v>465</v>
      </c>
      <c r="AH84" s="22" t="s">
        <v>487</v>
      </c>
      <c r="AI84" s="22"/>
    </row>
    <row r="85" s="3" customFormat="1" ht="94.5" spans="1:35">
      <c r="A85" s="21">
        <f>SUBTOTAL(103,$B$78:B85)*1</f>
        <v>8</v>
      </c>
      <c r="B85" s="29" t="s">
        <v>488</v>
      </c>
      <c r="C85" s="22" t="s">
        <v>489</v>
      </c>
      <c r="D85" s="22" t="s">
        <v>297</v>
      </c>
      <c r="E85" s="22" t="s">
        <v>490</v>
      </c>
      <c r="F85" s="21" t="s">
        <v>120</v>
      </c>
      <c r="G85" s="21" t="s">
        <v>299</v>
      </c>
      <c r="H85" s="21" t="s">
        <v>300</v>
      </c>
      <c r="I85" s="21">
        <v>18509153266</v>
      </c>
      <c r="J85" s="22">
        <v>100</v>
      </c>
      <c r="K85" s="22">
        <v>100</v>
      </c>
      <c r="L85" s="22">
        <v>100</v>
      </c>
      <c r="M85" s="22"/>
      <c r="N85" s="22"/>
      <c r="O85" s="22"/>
      <c r="P85" s="22"/>
      <c r="Q85" s="22"/>
      <c r="R85" s="22"/>
      <c r="S85" s="22"/>
      <c r="T85" s="22"/>
      <c r="U85" s="22"/>
      <c r="V85" s="22"/>
      <c r="W85" s="22"/>
      <c r="X85" s="22" t="s">
        <v>124</v>
      </c>
      <c r="Y85" s="22" t="s">
        <v>125</v>
      </c>
      <c r="Z85" s="22" t="s">
        <v>125</v>
      </c>
      <c r="AA85" s="22" t="s">
        <v>126</v>
      </c>
      <c r="AB85" s="22" t="s">
        <v>125</v>
      </c>
      <c r="AC85" s="22" t="s">
        <v>126</v>
      </c>
      <c r="AD85" s="22">
        <v>85</v>
      </c>
      <c r="AE85" s="22">
        <v>145</v>
      </c>
      <c r="AF85" s="22">
        <v>320</v>
      </c>
      <c r="AG85" s="22" t="s">
        <v>465</v>
      </c>
      <c r="AH85" s="22" t="s">
        <v>491</v>
      </c>
      <c r="AI85" s="22"/>
    </row>
    <row r="86" s="1" customFormat="1" ht="54" spans="1:35">
      <c r="A86" s="21">
        <f>SUBTOTAL(103,$B$78:B86)*1</f>
        <v>9</v>
      </c>
      <c r="B86" s="22" t="s">
        <v>492</v>
      </c>
      <c r="C86" s="22" t="s">
        <v>493</v>
      </c>
      <c r="D86" s="22" t="s">
        <v>494</v>
      </c>
      <c r="E86" s="22" t="s">
        <v>495</v>
      </c>
      <c r="F86" s="21">
        <v>2023</v>
      </c>
      <c r="G86" s="21" t="s">
        <v>496</v>
      </c>
      <c r="H86" s="21" t="s">
        <v>497</v>
      </c>
      <c r="I86" s="21" t="s">
        <v>498</v>
      </c>
      <c r="J86" s="22">
        <v>50</v>
      </c>
      <c r="K86" s="22">
        <v>50</v>
      </c>
      <c r="L86" s="22">
        <v>50</v>
      </c>
      <c r="M86" s="22"/>
      <c r="N86" s="22"/>
      <c r="O86" s="22"/>
      <c r="P86" s="22"/>
      <c r="Q86" s="22"/>
      <c r="R86" s="22"/>
      <c r="S86" s="22"/>
      <c r="T86" s="22"/>
      <c r="U86" s="22"/>
      <c r="V86" s="22"/>
      <c r="W86" s="22"/>
      <c r="X86" s="22" t="s">
        <v>124</v>
      </c>
      <c r="Y86" s="22" t="s">
        <v>125</v>
      </c>
      <c r="Z86" s="22" t="s">
        <v>125</v>
      </c>
      <c r="AA86" s="22" t="s">
        <v>126</v>
      </c>
      <c r="AB86" s="22" t="s">
        <v>125</v>
      </c>
      <c r="AC86" s="22" t="s">
        <v>126</v>
      </c>
      <c r="AD86" s="22">
        <v>38</v>
      </c>
      <c r="AE86" s="22">
        <v>72</v>
      </c>
      <c r="AF86" s="22">
        <v>133</v>
      </c>
      <c r="AG86" s="22" t="s">
        <v>499</v>
      </c>
      <c r="AH86" s="22" t="s">
        <v>500</v>
      </c>
      <c r="AI86" s="22"/>
    </row>
    <row r="87" s="3" customFormat="1" ht="81" spans="1:35">
      <c r="A87" s="21">
        <f>SUBTOTAL(103,$B$78:B87)*1</f>
        <v>10</v>
      </c>
      <c r="B87" s="22" t="s">
        <v>501</v>
      </c>
      <c r="C87" s="22" t="s">
        <v>502</v>
      </c>
      <c r="D87" s="22" t="s">
        <v>494</v>
      </c>
      <c r="E87" s="22" t="s">
        <v>503</v>
      </c>
      <c r="F87" s="21">
        <v>2023</v>
      </c>
      <c r="G87" s="21" t="s">
        <v>496</v>
      </c>
      <c r="H87" s="21" t="s">
        <v>497</v>
      </c>
      <c r="I87" s="21">
        <v>13572271843</v>
      </c>
      <c r="J87" s="22">
        <v>20</v>
      </c>
      <c r="K87" s="22">
        <v>20</v>
      </c>
      <c r="L87" s="22">
        <v>20</v>
      </c>
      <c r="M87" s="22"/>
      <c r="N87" s="22"/>
      <c r="O87" s="22"/>
      <c r="P87" s="22"/>
      <c r="Q87" s="22"/>
      <c r="R87" s="22"/>
      <c r="S87" s="22"/>
      <c r="T87" s="22"/>
      <c r="U87" s="22"/>
      <c r="V87" s="22"/>
      <c r="W87" s="22"/>
      <c r="X87" s="22" t="s">
        <v>124</v>
      </c>
      <c r="Y87" s="22" t="s">
        <v>125</v>
      </c>
      <c r="Z87" s="22" t="s">
        <v>125</v>
      </c>
      <c r="AA87" s="22" t="s">
        <v>126</v>
      </c>
      <c r="AB87" s="22" t="s">
        <v>125</v>
      </c>
      <c r="AC87" s="22" t="s">
        <v>126</v>
      </c>
      <c r="AD87" s="22">
        <v>12</v>
      </c>
      <c r="AE87" s="22">
        <v>35</v>
      </c>
      <c r="AF87" s="22">
        <v>35</v>
      </c>
      <c r="AG87" s="22" t="s">
        <v>499</v>
      </c>
      <c r="AH87" s="22" t="s">
        <v>504</v>
      </c>
      <c r="AI87" s="22"/>
    </row>
    <row r="88" s="3" customFormat="1" ht="81" spans="1:35">
      <c r="A88" s="21">
        <f>SUBTOTAL(103,$B$78:B88)*1</f>
        <v>11</v>
      </c>
      <c r="B88" s="22" t="s">
        <v>505</v>
      </c>
      <c r="C88" s="22" t="s">
        <v>506</v>
      </c>
      <c r="D88" s="22" t="s">
        <v>494</v>
      </c>
      <c r="E88" s="22" t="s">
        <v>507</v>
      </c>
      <c r="F88" s="21">
        <v>2023</v>
      </c>
      <c r="G88" s="21" t="s">
        <v>496</v>
      </c>
      <c r="H88" s="21" t="s">
        <v>497</v>
      </c>
      <c r="I88" s="21">
        <v>13572271843</v>
      </c>
      <c r="J88" s="22">
        <v>30</v>
      </c>
      <c r="K88" s="22">
        <v>30</v>
      </c>
      <c r="L88" s="22">
        <v>30</v>
      </c>
      <c r="M88" s="22"/>
      <c r="N88" s="22"/>
      <c r="O88" s="22"/>
      <c r="P88" s="22"/>
      <c r="Q88" s="22"/>
      <c r="R88" s="22"/>
      <c r="S88" s="22"/>
      <c r="T88" s="22"/>
      <c r="U88" s="22"/>
      <c r="V88" s="22"/>
      <c r="W88" s="22"/>
      <c r="X88" s="22" t="s">
        <v>124</v>
      </c>
      <c r="Y88" s="22" t="s">
        <v>125</v>
      </c>
      <c r="Z88" s="22" t="s">
        <v>125</v>
      </c>
      <c r="AA88" s="22" t="s">
        <v>126</v>
      </c>
      <c r="AB88" s="22" t="s">
        <v>125</v>
      </c>
      <c r="AC88" s="22" t="s">
        <v>126</v>
      </c>
      <c r="AD88" s="22">
        <v>29</v>
      </c>
      <c r="AE88" s="22">
        <v>143</v>
      </c>
      <c r="AF88" s="22">
        <v>161</v>
      </c>
      <c r="AG88" s="22" t="s">
        <v>499</v>
      </c>
      <c r="AH88" s="22" t="s">
        <v>508</v>
      </c>
      <c r="AI88" s="22"/>
    </row>
    <row r="89" s="3" customFormat="1" ht="81" spans="1:35">
      <c r="A89" s="21">
        <f>SUBTOTAL(103,$B$78:B89)*1</f>
        <v>12</v>
      </c>
      <c r="B89" s="22" t="s">
        <v>509</v>
      </c>
      <c r="C89" s="22" t="s">
        <v>510</v>
      </c>
      <c r="D89" s="22" t="s">
        <v>494</v>
      </c>
      <c r="E89" s="22" t="s">
        <v>511</v>
      </c>
      <c r="F89" s="21">
        <v>2023</v>
      </c>
      <c r="G89" s="21" t="s">
        <v>496</v>
      </c>
      <c r="H89" s="21" t="s">
        <v>497</v>
      </c>
      <c r="I89" s="21">
        <v>13572271843</v>
      </c>
      <c r="J89" s="22">
        <v>14</v>
      </c>
      <c r="K89" s="22">
        <v>14</v>
      </c>
      <c r="L89" s="22">
        <v>14</v>
      </c>
      <c r="M89" s="22"/>
      <c r="N89" s="22"/>
      <c r="O89" s="22"/>
      <c r="P89" s="22"/>
      <c r="Q89" s="22"/>
      <c r="R89" s="22"/>
      <c r="S89" s="22"/>
      <c r="T89" s="22"/>
      <c r="U89" s="22"/>
      <c r="V89" s="22"/>
      <c r="W89" s="22"/>
      <c r="X89" s="22" t="s">
        <v>124</v>
      </c>
      <c r="Y89" s="22" t="s">
        <v>125</v>
      </c>
      <c r="Z89" s="22" t="s">
        <v>125</v>
      </c>
      <c r="AA89" s="22" t="s">
        <v>126</v>
      </c>
      <c r="AB89" s="22" t="s">
        <v>125</v>
      </c>
      <c r="AC89" s="22" t="s">
        <v>126</v>
      </c>
      <c r="AD89" s="22">
        <v>20</v>
      </c>
      <c r="AE89" s="22">
        <v>84</v>
      </c>
      <c r="AF89" s="22">
        <v>84</v>
      </c>
      <c r="AG89" s="22" t="s">
        <v>512</v>
      </c>
      <c r="AH89" s="22" t="s">
        <v>513</v>
      </c>
      <c r="AI89" s="22"/>
    </row>
    <row r="90" s="3" customFormat="1" ht="67.5" spans="1:35">
      <c r="A90" s="21">
        <f>SUBTOTAL(103,$B$78:B90)*1</f>
        <v>13</v>
      </c>
      <c r="B90" s="22" t="s">
        <v>514</v>
      </c>
      <c r="C90" s="22" t="s">
        <v>515</v>
      </c>
      <c r="D90" s="22" t="s">
        <v>494</v>
      </c>
      <c r="E90" s="22" t="s">
        <v>495</v>
      </c>
      <c r="F90" s="21">
        <v>2023</v>
      </c>
      <c r="G90" s="21" t="s">
        <v>496</v>
      </c>
      <c r="H90" s="21" t="s">
        <v>497</v>
      </c>
      <c r="I90" s="21">
        <v>13572271843</v>
      </c>
      <c r="J90" s="22">
        <v>72</v>
      </c>
      <c r="K90" s="22">
        <v>72</v>
      </c>
      <c r="L90" s="22">
        <v>72</v>
      </c>
      <c r="M90" s="22"/>
      <c r="N90" s="22"/>
      <c r="O90" s="22"/>
      <c r="P90" s="22"/>
      <c r="Q90" s="22"/>
      <c r="R90" s="22"/>
      <c r="S90" s="22"/>
      <c r="T90" s="22"/>
      <c r="U90" s="22"/>
      <c r="V90" s="22"/>
      <c r="W90" s="22"/>
      <c r="X90" s="22" t="s">
        <v>124</v>
      </c>
      <c r="Y90" s="22" t="s">
        <v>125</v>
      </c>
      <c r="Z90" s="22" t="s">
        <v>125</v>
      </c>
      <c r="AA90" s="22" t="s">
        <v>126</v>
      </c>
      <c r="AB90" s="22" t="s">
        <v>125</v>
      </c>
      <c r="AC90" s="22" t="s">
        <v>126</v>
      </c>
      <c r="AD90" s="22">
        <v>21</v>
      </c>
      <c r="AE90" s="22">
        <v>85</v>
      </c>
      <c r="AF90" s="22">
        <v>165</v>
      </c>
      <c r="AG90" s="22" t="s">
        <v>516</v>
      </c>
      <c r="AH90" s="22" t="s">
        <v>517</v>
      </c>
      <c r="AI90" s="22"/>
    </row>
    <row r="91" s="3" customFormat="1" ht="81" spans="1:35">
      <c r="A91" s="21">
        <f>SUBTOTAL(103,$B$78:B91)*1</f>
        <v>14</v>
      </c>
      <c r="B91" s="22" t="s">
        <v>518</v>
      </c>
      <c r="C91" s="22" t="s">
        <v>519</v>
      </c>
      <c r="D91" s="22" t="s">
        <v>494</v>
      </c>
      <c r="E91" s="22" t="s">
        <v>520</v>
      </c>
      <c r="F91" s="21">
        <v>2023</v>
      </c>
      <c r="G91" s="21" t="s">
        <v>496</v>
      </c>
      <c r="H91" s="21" t="s">
        <v>521</v>
      </c>
      <c r="I91" s="21">
        <v>18691517008</v>
      </c>
      <c r="J91" s="22">
        <v>75</v>
      </c>
      <c r="K91" s="22">
        <v>75</v>
      </c>
      <c r="L91" s="22">
        <v>75</v>
      </c>
      <c r="M91" s="22"/>
      <c r="N91" s="22"/>
      <c r="O91" s="22"/>
      <c r="P91" s="22"/>
      <c r="Q91" s="22"/>
      <c r="R91" s="22"/>
      <c r="S91" s="22"/>
      <c r="T91" s="22"/>
      <c r="U91" s="22"/>
      <c r="V91" s="22"/>
      <c r="W91" s="22"/>
      <c r="X91" s="22" t="s">
        <v>124</v>
      </c>
      <c r="Y91" s="22" t="s">
        <v>125</v>
      </c>
      <c r="Z91" s="22" t="s">
        <v>125</v>
      </c>
      <c r="AA91" s="22" t="s">
        <v>126</v>
      </c>
      <c r="AB91" s="22" t="s">
        <v>125</v>
      </c>
      <c r="AC91" s="22" t="s">
        <v>126</v>
      </c>
      <c r="AD91" s="22">
        <v>56</v>
      </c>
      <c r="AE91" s="22">
        <v>127</v>
      </c>
      <c r="AF91" s="22">
        <v>268</v>
      </c>
      <c r="AG91" s="22" t="s">
        <v>522</v>
      </c>
      <c r="AH91" s="22" t="s">
        <v>523</v>
      </c>
      <c r="AI91" s="22"/>
    </row>
    <row r="92" s="3" customFormat="1" ht="94.5" spans="1:35">
      <c r="A92" s="21">
        <f>SUBTOTAL(103,$B$78:B92)*1</f>
        <v>15</v>
      </c>
      <c r="B92" s="22" t="s">
        <v>524</v>
      </c>
      <c r="C92" s="22" t="s">
        <v>525</v>
      </c>
      <c r="D92" s="22" t="s">
        <v>494</v>
      </c>
      <c r="E92" s="22" t="s">
        <v>526</v>
      </c>
      <c r="F92" s="21">
        <v>2023</v>
      </c>
      <c r="G92" s="21" t="s">
        <v>496</v>
      </c>
      <c r="H92" s="21" t="s">
        <v>527</v>
      </c>
      <c r="I92" s="21">
        <v>18049155202</v>
      </c>
      <c r="J92" s="22">
        <v>132</v>
      </c>
      <c r="K92" s="22">
        <v>132</v>
      </c>
      <c r="L92" s="22">
        <v>132</v>
      </c>
      <c r="M92" s="22"/>
      <c r="N92" s="22"/>
      <c r="O92" s="22"/>
      <c r="P92" s="22"/>
      <c r="Q92" s="22"/>
      <c r="R92" s="22"/>
      <c r="S92" s="22"/>
      <c r="T92" s="22"/>
      <c r="U92" s="22"/>
      <c r="V92" s="22"/>
      <c r="W92" s="22"/>
      <c r="X92" s="22" t="s">
        <v>124</v>
      </c>
      <c r="Y92" s="22" t="s">
        <v>125</v>
      </c>
      <c r="Z92" s="22" t="s">
        <v>125</v>
      </c>
      <c r="AA92" s="22" t="s">
        <v>126</v>
      </c>
      <c r="AB92" s="22" t="s">
        <v>126</v>
      </c>
      <c r="AC92" s="22" t="s">
        <v>126</v>
      </c>
      <c r="AD92" s="22">
        <v>112</v>
      </c>
      <c r="AE92" s="22">
        <v>296</v>
      </c>
      <c r="AF92" s="22">
        <v>476</v>
      </c>
      <c r="AG92" s="22" t="s">
        <v>528</v>
      </c>
      <c r="AH92" s="22" t="s">
        <v>529</v>
      </c>
      <c r="AI92" s="22"/>
    </row>
    <row r="93" s="3" customFormat="1" ht="81" spans="1:35">
      <c r="A93" s="21">
        <f>SUBTOTAL(103,$B$78:B93)*1</f>
        <v>16</v>
      </c>
      <c r="B93" s="22" t="s">
        <v>530</v>
      </c>
      <c r="C93" s="22" t="s">
        <v>531</v>
      </c>
      <c r="D93" s="22" t="s">
        <v>494</v>
      </c>
      <c r="E93" s="22" t="s">
        <v>532</v>
      </c>
      <c r="F93" s="21">
        <v>2023</v>
      </c>
      <c r="G93" s="21" t="s">
        <v>496</v>
      </c>
      <c r="H93" s="21" t="s">
        <v>497</v>
      </c>
      <c r="I93" s="21">
        <v>13572271843</v>
      </c>
      <c r="J93" s="22">
        <v>50</v>
      </c>
      <c r="K93" s="22">
        <v>50</v>
      </c>
      <c r="L93" s="22">
        <v>50</v>
      </c>
      <c r="M93" s="22"/>
      <c r="N93" s="22"/>
      <c r="O93" s="22"/>
      <c r="P93" s="22"/>
      <c r="Q93" s="22"/>
      <c r="R93" s="22"/>
      <c r="S93" s="22"/>
      <c r="T93" s="22"/>
      <c r="U93" s="22"/>
      <c r="V93" s="22"/>
      <c r="W93" s="22"/>
      <c r="X93" s="22" t="s">
        <v>124</v>
      </c>
      <c r="Y93" s="22" t="s">
        <v>125</v>
      </c>
      <c r="Z93" s="22" t="s">
        <v>125</v>
      </c>
      <c r="AA93" s="22" t="s">
        <v>126</v>
      </c>
      <c r="AB93" s="22" t="s">
        <v>125</v>
      </c>
      <c r="AC93" s="22" t="s">
        <v>126</v>
      </c>
      <c r="AD93" s="22">
        <v>89</v>
      </c>
      <c r="AE93" s="22">
        <v>212</v>
      </c>
      <c r="AF93" s="22">
        <v>339</v>
      </c>
      <c r="AG93" s="22" t="s">
        <v>533</v>
      </c>
      <c r="AH93" s="22" t="s">
        <v>534</v>
      </c>
      <c r="AI93" s="22"/>
    </row>
    <row r="94" s="3" customFormat="1" ht="54" spans="1:35">
      <c r="A94" s="21">
        <f>SUBTOTAL(103,$B$78:B94)*1</f>
        <v>17</v>
      </c>
      <c r="B94" s="27" t="s">
        <v>535</v>
      </c>
      <c r="C94" s="27" t="s">
        <v>536</v>
      </c>
      <c r="D94" s="22" t="s">
        <v>244</v>
      </c>
      <c r="E94" s="22" t="s">
        <v>537</v>
      </c>
      <c r="F94" s="21">
        <f>VLOOKUP(B94,'[1]项目库明细表 (2)'!$B:$P,5,0)</f>
        <v>2023</v>
      </c>
      <c r="G94" s="21" t="str">
        <f>VLOOKUP(B94,'[1]项目库明细表 (2)'!$B:$P,6,0)</f>
        <v>铁佛寺镇人民政府</v>
      </c>
      <c r="H94" s="21" t="str">
        <f>VLOOKUP(B94,'[1]项目库明细表 (2)'!$B:$P,7,0)</f>
        <v>马文佩</v>
      </c>
      <c r="I94" s="21">
        <f>VLOOKUP(B94,'[1]项目库明细表 (2)'!$B:$P,8,0)</f>
        <v>15109153366</v>
      </c>
      <c r="J94" s="22">
        <f>VLOOKUP(B94,'[1]项目库明细表 (2)'!$B:$P,9,0)</f>
        <v>58</v>
      </c>
      <c r="K94" s="22">
        <v>58</v>
      </c>
      <c r="L94" s="22">
        <v>58</v>
      </c>
      <c r="M94" s="22"/>
      <c r="N94" s="22"/>
      <c r="O94" s="22"/>
      <c r="P94" s="22"/>
      <c r="Q94" s="22"/>
      <c r="R94" s="22"/>
      <c r="S94" s="22"/>
      <c r="T94" s="22"/>
      <c r="U94" s="22"/>
      <c r="V94" s="22"/>
      <c r="W94" s="22"/>
      <c r="X94" s="22" t="s">
        <v>124</v>
      </c>
      <c r="Y94" s="22" t="s">
        <v>125</v>
      </c>
      <c r="Z94" s="22" t="s">
        <v>125</v>
      </c>
      <c r="AA94" s="22" t="s">
        <v>126</v>
      </c>
      <c r="AB94" s="22" t="s">
        <v>125</v>
      </c>
      <c r="AC94" s="22" t="s">
        <v>126</v>
      </c>
      <c r="AD94" s="22">
        <f>VLOOKUP(B94,'[1]项目库明细表 (2)'!$B:$P,11,0)</f>
        <v>98</v>
      </c>
      <c r="AE94" s="22">
        <f>VLOOKUP(B94,'[1]项目库明细表 (2)'!$B:$P,12,0)</f>
        <v>295</v>
      </c>
      <c r="AF94" s="22">
        <f>VLOOKUP(B94,'[1]项目库明细表 (2)'!$B:$P,13,0)</f>
        <v>451</v>
      </c>
      <c r="AG94" s="22" t="s">
        <v>538</v>
      </c>
      <c r="AH94" s="22" t="s">
        <v>539</v>
      </c>
      <c r="AI94" s="22"/>
    </row>
    <row r="95" s="3" customFormat="1" ht="67.5" spans="1:35">
      <c r="A95" s="21">
        <f>SUBTOTAL(103,$B$78:B95)*1</f>
        <v>18</v>
      </c>
      <c r="B95" s="27" t="s">
        <v>540</v>
      </c>
      <c r="C95" s="27" t="s">
        <v>541</v>
      </c>
      <c r="D95" s="22" t="s">
        <v>244</v>
      </c>
      <c r="E95" s="22" t="s">
        <v>542</v>
      </c>
      <c r="F95" s="21">
        <f>VLOOKUP(B95,'[1]项目库明细表 (2)'!$B:$P,5,0)</f>
        <v>2023</v>
      </c>
      <c r="G95" s="21" t="str">
        <f>VLOOKUP(B95,'[1]项目库明细表 (2)'!$B:$P,6,0)</f>
        <v>铁佛寺镇人民政府</v>
      </c>
      <c r="H95" s="21" t="str">
        <f>VLOOKUP(B95,'[1]项目库明细表 (2)'!$B:$P,7,0)</f>
        <v>马文佩</v>
      </c>
      <c r="I95" s="21">
        <f>VLOOKUP(B95,'[1]项目库明细表 (2)'!$B:$P,8,0)</f>
        <v>15109153366</v>
      </c>
      <c r="J95" s="22">
        <f>VLOOKUP(B95,'[1]项目库明细表 (2)'!$B:$P,9,0)</f>
        <v>45</v>
      </c>
      <c r="K95" s="22">
        <v>45</v>
      </c>
      <c r="L95" s="22">
        <v>45</v>
      </c>
      <c r="M95" s="22"/>
      <c r="N95" s="22"/>
      <c r="O95" s="22"/>
      <c r="P95" s="22"/>
      <c r="Q95" s="22"/>
      <c r="R95" s="22"/>
      <c r="S95" s="22"/>
      <c r="T95" s="22"/>
      <c r="U95" s="22"/>
      <c r="V95" s="22"/>
      <c r="W95" s="22"/>
      <c r="X95" s="22" t="s">
        <v>124</v>
      </c>
      <c r="Y95" s="22" t="s">
        <v>125</v>
      </c>
      <c r="Z95" s="22" t="s">
        <v>126</v>
      </c>
      <c r="AA95" s="22" t="s">
        <v>126</v>
      </c>
      <c r="AB95" s="22" t="s">
        <v>125</v>
      </c>
      <c r="AC95" s="22" t="s">
        <v>126</v>
      </c>
      <c r="AD95" s="22">
        <f>VLOOKUP(B95,'[1]项目库明细表 (2)'!$B:$P,11,0)</f>
        <v>16</v>
      </c>
      <c r="AE95" s="22">
        <f>VLOOKUP(B95,'[1]项目库明细表 (2)'!$B:$P,12,0)</f>
        <v>53</v>
      </c>
      <c r="AF95" s="22">
        <f>VLOOKUP(B95,'[1]项目库明细表 (2)'!$B:$P,13,0)</f>
        <v>120</v>
      </c>
      <c r="AG95" s="22" t="s">
        <v>543</v>
      </c>
      <c r="AH95" s="22" t="s">
        <v>544</v>
      </c>
      <c r="AI95" s="22"/>
    </row>
    <row r="96" s="3" customFormat="1" ht="54" spans="1:35">
      <c r="A96" s="21">
        <f>SUBTOTAL(103,$B$78:B96)*1</f>
        <v>19</v>
      </c>
      <c r="B96" s="27" t="s">
        <v>545</v>
      </c>
      <c r="C96" s="27" t="s">
        <v>546</v>
      </c>
      <c r="D96" s="22" t="s">
        <v>244</v>
      </c>
      <c r="E96" s="22" t="s">
        <v>348</v>
      </c>
      <c r="F96" s="21">
        <f>VLOOKUP(B96,'[1]项目库明细表 (2)'!$B:$P,5,0)</f>
        <v>2023</v>
      </c>
      <c r="G96" s="21" t="str">
        <f>VLOOKUP(B96,'[1]项目库明细表 (2)'!$B:$P,6,0)</f>
        <v>铁佛寺镇人民政府</v>
      </c>
      <c r="H96" s="21" t="str">
        <f>VLOOKUP(B96,'[1]项目库明细表 (2)'!$B:$P,7,0)</f>
        <v>马文佩</v>
      </c>
      <c r="I96" s="21">
        <f>VLOOKUP(B96,'[1]项目库明细表 (2)'!$B:$P,8,0)</f>
        <v>15109153366</v>
      </c>
      <c r="J96" s="22">
        <f>VLOOKUP(B96,'[1]项目库明细表 (2)'!$B:$P,9,0)</f>
        <v>40</v>
      </c>
      <c r="K96" s="22">
        <v>40</v>
      </c>
      <c r="L96" s="22">
        <v>40</v>
      </c>
      <c r="M96" s="22"/>
      <c r="N96" s="22"/>
      <c r="O96" s="22"/>
      <c r="P96" s="22"/>
      <c r="Q96" s="22"/>
      <c r="R96" s="22"/>
      <c r="S96" s="22"/>
      <c r="T96" s="22"/>
      <c r="U96" s="22"/>
      <c r="V96" s="22"/>
      <c r="W96" s="22"/>
      <c r="X96" s="22" t="s">
        <v>124</v>
      </c>
      <c r="Y96" s="22" t="s">
        <v>125</v>
      </c>
      <c r="Z96" s="22" t="s">
        <v>125</v>
      </c>
      <c r="AA96" s="22" t="s">
        <v>126</v>
      </c>
      <c r="AB96" s="22" t="s">
        <v>125</v>
      </c>
      <c r="AC96" s="22" t="s">
        <v>126</v>
      </c>
      <c r="AD96" s="22" t="str">
        <f>VLOOKUP(B96,'[1]项目库明细表 (2)'!$B:$P,11,0)</f>
        <v>32</v>
      </c>
      <c r="AE96" s="22" t="str">
        <f>VLOOKUP(B96,'[1]项目库明细表 (2)'!$B:$P,12,0)</f>
        <v>96</v>
      </c>
      <c r="AF96" s="22" t="str">
        <f>VLOOKUP(B96,'[1]项目库明细表 (2)'!$B:$P,13,0)</f>
        <v>156</v>
      </c>
      <c r="AG96" s="22" t="s">
        <v>547</v>
      </c>
      <c r="AH96" s="22" t="s">
        <v>548</v>
      </c>
      <c r="AI96" s="22"/>
    </row>
    <row r="97" s="3" customFormat="1" ht="108" spans="1:35">
      <c r="A97" s="21">
        <f>SUBTOTAL(103,$B$78:B97)*1</f>
        <v>20</v>
      </c>
      <c r="B97" s="27" t="s">
        <v>549</v>
      </c>
      <c r="C97" s="27" t="s">
        <v>550</v>
      </c>
      <c r="D97" s="22" t="s">
        <v>244</v>
      </c>
      <c r="E97" s="22" t="s">
        <v>551</v>
      </c>
      <c r="F97" s="21" t="str">
        <f>VLOOKUP(B97,'[1]项目库明细表 (2)'!$B:$P,5,0)</f>
        <v>2023年</v>
      </c>
      <c r="G97" s="21" t="str">
        <f>VLOOKUP(B97,'[1]项目库明细表 (2)'!$B:$P,6,0)</f>
        <v>铁佛寺镇人民政府</v>
      </c>
      <c r="H97" s="21" t="str">
        <f>VLOOKUP(B97,'[1]项目库明细表 (2)'!$B:$P,7,0)</f>
        <v>马文佩</v>
      </c>
      <c r="I97" s="21">
        <f>VLOOKUP(B97,'[1]项目库明细表 (2)'!$B:$P,8,0)</f>
        <v>15109153366</v>
      </c>
      <c r="J97" s="22">
        <f>VLOOKUP(B97,'[1]项目库明细表 (2)'!$B:$P,9,0)</f>
        <v>50</v>
      </c>
      <c r="K97" s="22">
        <v>50</v>
      </c>
      <c r="L97" s="22">
        <v>50</v>
      </c>
      <c r="M97" s="22"/>
      <c r="N97" s="22"/>
      <c r="O97" s="22"/>
      <c r="P97" s="22"/>
      <c r="Q97" s="22"/>
      <c r="R97" s="22"/>
      <c r="S97" s="22"/>
      <c r="T97" s="22"/>
      <c r="U97" s="22"/>
      <c r="V97" s="22"/>
      <c r="W97" s="22"/>
      <c r="X97" s="22" t="s">
        <v>124</v>
      </c>
      <c r="Y97" s="22" t="s">
        <v>125</v>
      </c>
      <c r="Z97" s="22" t="s">
        <v>125</v>
      </c>
      <c r="AA97" s="22" t="s">
        <v>126</v>
      </c>
      <c r="AB97" s="22" t="s">
        <v>125</v>
      </c>
      <c r="AC97" s="22" t="s">
        <v>126</v>
      </c>
      <c r="AD97" s="22">
        <f>VLOOKUP(B97,'[1]项目库明细表 (2)'!$B:$P,11,0)</f>
        <v>52</v>
      </c>
      <c r="AE97" s="22">
        <f>VLOOKUP(B97,'[1]项目库明细表 (2)'!$B:$P,12,0)</f>
        <v>184</v>
      </c>
      <c r="AF97" s="22">
        <f>VLOOKUP(B97,'[1]项目库明细表 (2)'!$B:$P,13,0)</f>
        <v>290</v>
      </c>
      <c r="AG97" s="22" t="s">
        <v>552</v>
      </c>
      <c r="AH97" s="22" t="s">
        <v>553</v>
      </c>
      <c r="AI97" s="22"/>
    </row>
    <row r="98" s="3" customFormat="1" ht="67.5" spans="1:35">
      <c r="A98" s="21">
        <f>SUBTOTAL(103,$B$78:B98)*1</f>
        <v>21</v>
      </c>
      <c r="B98" s="27" t="s">
        <v>554</v>
      </c>
      <c r="C98" s="27" t="s">
        <v>555</v>
      </c>
      <c r="D98" s="22" t="s">
        <v>244</v>
      </c>
      <c r="E98" s="22" t="s">
        <v>556</v>
      </c>
      <c r="F98" s="21">
        <f>VLOOKUP(B98,'[1]项目库明细表 (2)'!$B:$P,5,0)</f>
        <v>2023</v>
      </c>
      <c r="G98" s="21" t="str">
        <f>VLOOKUP(B98,'[1]项目库明细表 (2)'!$B:$P,6,0)</f>
        <v>铁佛寺镇人民政府</v>
      </c>
      <c r="H98" s="21" t="str">
        <f>VLOOKUP(B98,'[1]项目库明细表 (2)'!$B:$P,7,0)</f>
        <v>马文佩</v>
      </c>
      <c r="I98" s="21">
        <f>VLOOKUP(B98,'[1]项目库明细表 (2)'!$B:$P,8,0)</f>
        <v>15109153366</v>
      </c>
      <c r="J98" s="22">
        <f>VLOOKUP(B98,'[1]项目库明细表 (2)'!$B:$P,9,0)</f>
        <v>55</v>
      </c>
      <c r="K98" s="22">
        <v>55</v>
      </c>
      <c r="L98" s="22">
        <v>55</v>
      </c>
      <c r="M98" s="22"/>
      <c r="N98" s="22"/>
      <c r="O98" s="22"/>
      <c r="P98" s="22"/>
      <c r="Q98" s="22"/>
      <c r="R98" s="22"/>
      <c r="S98" s="22"/>
      <c r="T98" s="22"/>
      <c r="U98" s="22"/>
      <c r="V98" s="22"/>
      <c r="W98" s="22"/>
      <c r="X98" s="22" t="s">
        <v>124</v>
      </c>
      <c r="Y98" s="22" t="s">
        <v>125</v>
      </c>
      <c r="Z98" s="22" t="s">
        <v>125</v>
      </c>
      <c r="AA98" s="22" t="s">
        <v>126</v>
      </c>
      <c r="AB98" s="22" t="s">
        <v>125</v>
      </c>
      <c r="AC98" s="22" t="s">
        <v>126</v>
      </c>
      <c r="AD98" s="22">
        <f>VLOOKUP(B98,'[1]项目库明细表 (2)'!$B:$P,11,0)</f>
        <v>25</v>
      </c>
      <c r="AE98" s="22">
        <f>VLOOKUP(B98,'[1]项目库明细表 (2)'!$B:$P,12,0)</f>
        <v>73</v>
      </c>
      <c r="AF98" s="22">
        <f>VLOOKUP(B98,'[1]项目库明细表 (2)'!$B:$P,13,0)</f>
        <v>135</v>
      </c>
      <c r="AG98" s="22" t="s">
        <v>557</v>
      </c>
      <c r="AH98" s="22" t="s">
        <v>558</v>
      </c>
      <c r="AI98" s="22"/>
    </row>
    <row r="99" s="3" customFormat="1" ht="54" spans="1:35">
      <c r="A99" s="21">
        <f>SUBTOTAL(103,$B$78:B99)*1</f>
        <v>22</v>
      </c>
      <c r="B99" s="27" t="s">
        <v>559</v>
      </c>
      <c r="C99" s="27" t="s">
        <v>560</v>
      </c>
      <c r="D99" s="22" t="s">
        <v>244</v>
      </c>
      <c r="E99" s="22" t="s">
        <v>556</v>
      </c>
      <c r="F99" s="21">
        <f>VLOOKUP(B99,'[1]项目库明细表 (2)'!$B:$P,5,0)</f>
        <v>2023</v>
      </c>
      <c r="G99" s="21" t="str">
        <f>VLOOKUP(B99,'[1]项目库明细表 (2)'!$B:$P,6,0)</f>
        <v>铁佛寺镇人民政府</v>
      </c>
      <c r="H99" s="21" t="str">
        <f>VLOOKUP(B99,'[1]项目库明细表 (2)'!$B:$P,7,0)</f>
        <v>马文佩</v>
      </c>
      <c r="I99" s="21">
        <f>VLOOKUP(B99,'[1]项目库明细表 (2)'!$B:$P,8,0)</f>
        <v>15109153366</v>
      </c>
      <c r="J99" s="22">
        <f>VLOOKUP(B99,'[1]项目库明细表 (2)'!$B:$P,9,0)</f>
        <v>50</v>
      </c>
      <c r="K99" s="22">
        <v>50</v>
      </c>
      <c r="L99" s="22">
        <v>50</v>
      </c>
      <c r="M99" s="22"/>
      <c r="N99" s="22"/>
      <c r="O99" s="22"/>
      <c r="P99" s="22"/>
      <c r="Q99" s="22"/>
      <c r="R99" s="22"/>
      <c r="S99" s="22"/>
      <c r="T99" s="22"/>
      <c r="U99" s="22"/>
      <c r="V99" s="22"/>
      <c r="W99" s="22"/>
      <c r="X99" s="22" t="s">
        <v>124</v>
      </c>
      <c r="Y99" s="22" t="s">
        <v>125</v>
      </c>
      <c r="Z99" s="22" t="s">
        <v>125</v>
      </c>
      <c r="AA99" s="22" t="s">
        <v>126</v>
      </c>
      <c r="AB99" s="22" t="s">
        <v>125</v>
      </c>
      <c r="AC99" s="22" t="s">
        <v>126</v>
      </c>
      <c r="AD99" s="22">
        <f>VLOOKUP(B99,'[1]项目库明细表 (2)'!$B:$P,11,0)</f>
        <v>93</v>
      </c>
      <c r="AE99" s="22">
        <f>VLOOKUP(B99,'[1]项目库明细表 (2)'!$B:$P,12,0)</f>
        <v>288</v>
      </c>
      <c r="AF99" s="22">
        <f>VLOOKUP(B99,'[1]项目库明细表 (2)'!$B:$P,13,0)</f>
        <v>452</v>
      </c>
      <c r="AG99" s="22" t="s">
        <v>543</v>
      </c>
      <c r="AH99" s="22" t="s">
        <v>543</v>
      </c>
      <c r="AI99" s="22"/>
    </row>
    <row r="100" s="3" customFormat="1" ht="54" spans="1:35">
      <c r="A100" s="21">
        <f>SUBTOTAL(103,$B$78:B100)*1</f>
        <v>23</v>
      </c>
      <c r="B100" s="27" t="s">
        <v>561</v>
      </c>
      <c r="C100" s="27" t="s">
        <v>562</v>
      </c>
      <c r="D100" s="22" t="s">
        <v>244</v>
      </c>
      <c r="E100" s="22" t="s">
        <v>563</v>
      </c>
      <c r="F100" s="21">
        <f>VLOOKUP(B100,'[1]项目库明细表 (2)'!$B:$P,5,0)</f>
        <v>2023</v>
      </c>
      <c r="G100" s="21" t="str">
        <f>VLOOKUP(B100,'[1]项目库明细表 (2)'!$B:$P,6,0)</f>
        <v>铁佛寺镇人民政府</v>
      </c>
      <c r="H100" s="21" t="str">
        <f>VLOOKUP(B100,'[1]项目库明细表 (2)'!$B:$P,7,0)</f>
        <v>马文佩</v>
      </c>
      <c r="I100" s="21">
        <f>VLOOKUP(B100,'[1]项目库明细表 (2)'!$B:$P,8,0)</f>
        <v>15109153366</v>
      </c>
      <c r="J100" s="22">
        <f>VLOOKUP(B100,'[1]项目库明细表 (2)'!$B:$P,9,0)</f>
        <v>55</v>
      </c>
      <c r="K100" s="22">
        <v>55</v>
      </c>
      <c r="L100" s="22">
        <v>55</v>
      </c>
      <c r="M100" s="22"/>
      <c r="N100" s="22"/>
      <c r="O100" s="22"/>
      <c r="P100" s="22"/>
      <c r="Q100" s="22"/>
      <c r="R100" s="22"/>
      <c r="S100" s="22"/>
      <c r="T100" s="22"/>
      <c r="U100" s="22"/>
      <c r="V100" s="22"/>
      <c r="W100" s="22"/>
      <c r="X100" s="22" t="s">
        <v>124</v>
      </c>
      <c r="Y100" s="22" t="s">
        <v>125</v>
      </c>
      <c r="Z100" s="22" t="s">
        <v>126</v>
      </c>
      <c r="AA100" s="22" t="s">
        <v>126</v>
      </c>
      <c r="AB100" s="22" t="s">
        <v>126</v>
      </c>
      <c r="AC100" s="22" t="s">
        <v>126</v>
      </c>
      <c r="AD100" s="22">
        <f>VLOOKUP(B100,'[1]项目库明细表 (2)'!$B:$P,11,0)</f>
        <v>15</v>
      </c>
      <c r="AE100" s="22">
        <f>VLOOKUP(B100,'[1]项目库明细表 (2)'!$B:$P,12,0)</f>
        <v>32</v>
      </c>
      <c r="AF100" s="22">
        <f>VLOOKUP(B100,'[1]项目库明细表 (2)'!$B:$P,13,0)</f>
        <v>141</v>
      </c>
      <c r="AG100" s="22" t="s">
        <v>564</v>
      </c>
      <c r="AH100" s="22" t="s">
        <v>565</v>
      </c>
      <c r="AI100" s="22"/>
    </row>
    <row r="101" s="3" customFormat="1" ht="81" spans="1:35">
      <c r="A101" s="21">
        <f>SUBTOTAL(103,$B$78:B101)*1</f>
        <v>24</v>
      </c>
      <c r="B101" s="27" t="s">
        <v>566</v>
      </c>
      <c r="C101" s="27" t="s">
        <v>567</v>
      </c>
      <c r="D101" s="22" t="s">
        <v>244</v>
      </c>
      <c r="E101" s="22" t="s">
        <v>348</v>
      </c>
      <c r="F101" s="21">
        <f>VLOOKUP(B101,'[1]项目库明细表 (2)'!$B:$P,5,0)</f>
        <v>2023</v>
      </c>
      <c r="G101" s="21" t="str">
        <f>VLOOKUP(B101,'[1]项目库明细表 (2)'!$B:$P,6,0)</f>
        <v>铁佛寺镇人民政府</v>
      </c>
      <c r="H101" s="21" t="str">
        <f>VLOOKUP(B101,'[1]项目库明细表 (2)'!$B:$P,7,0)</f>
        <v>成小峰</v>
      </c>
      <c r="I101" s="21">
        <f>VLOOKUP(B101,'[1]项目库明细表 (2)'!$B:$P,8,0)</f>
        <v>13992523700</v>
      </c>
      <c r="J101" s="22">
        <f>VLOOKUP(B101,'[1]项目库明细表 (2)'!$B:$P,9,0)</f>
        <v>240</v>
      </c>
      <c r="K101" s="22">
        <v>240</v>
      </c>
      <c r="L101" s="22">
        <v>240</v>
      </c>
      <c r="M101" s="22"/>
      <c r="N101" s="22"/>
      <c r="O101" s="22"/>
      <c r="P101" s="22"/>
      <c r="Q101" s="22"/>
      <c r="R101" s="22"/>
      <c r="S101" s="22"/>
      <c r="T101" s="22"/>
      <c r="U101" s="22"/>
      <c r="V101" s="22"/>
      <c r="W101" s="22"/>
      <c r="X101" s="22" t="s">
        <v>124</v>
      </c>
      <c r="Y101" s="22" t="s">
        <v>125</v>
      </c>
      <c r="Z101" s="22" t="s">
        <v>125</v>
      </c>
      <c r="AA101" s="22" t="s">
        <v>126</v>
      </c>
      <c r="AB101" s="22" t="s">
        <v>125</v>
      </c>
      <c r="AC101" s="22" t="s">
        <v>126</v>
      </c>
      <c r="AD101" s="22" t="str">
        <f>VLOOKUP(B101,'[1]项目库明细表 (2)'!$B:$P,11,0)</f>
        <v>54</v>
      </c>
      <c r="AE101" s="22" t="str">
        <f>VLOOKUP(B101,'[1]项目库明细表 (2)'!$B:$P,12,0)</f>
        <v>156</v>
      </c>
      <c r="AF101" s="22" t="str">
        <f>VLOOKUP(B101,'[1]项目库明细表 (2)'!$B:$P,13,0)</f>
        <v>266</v>
      </c>
      <c r="AG101" s="22" t="s">
        <v>568</v>
      </c>
      <c r="AH101" s="22" t="s">
        <v>354</v>
      </c>
      <c r="AI101" s="22"/>
    </row>
    <row r="102" s="3" customFormat="1" ht="79" customHeight="1" spans="1:35">
      <c r="A102" s="21">
        <f>SUBTOTAL(103,$B$78:B102)*1</f>
        <v>25</v>
      </c>
      <c r="B102" s="27" t="s">
        <v>569</v>
      </c>
      <c r="C102" s="27" t="s">
        <v>570</v>
      </c>
      <c r="D102" s="22" t="s">
        <v>244</v>
      </c>
      <c r="E102" s="22" t="s">
        <v>348</v>
      </c>
      <c r="F102" s="21">
        <f>VLOOKUP(B102,'[1]项目库明细表 (2)'!$B:$P,5,0)</f>
        <v>2023</v>
      </c>
      <c r="G102" s="21" t="str">
        <f>VLOOKUP(B102,'[1]项目库明细表 (2)'!$B:$P,6,0)</f>
        <v>铁佛寺镇人民政府</v>
      </c>
      <c r="H102" s="21" t="str">
        <f>VLOOKUP(B102,'[1]项目库明细表 (2)'!$B:$P,7,0)</f>
        <v>成小峰</v>
      </c>
      <c r="I102" s="21">
        <f>VLOOKUP(B102,'[1]项目库明细表 (2)'!$B:$P,8,0)</f>
        <v>13992523700</v>
      </c>
      <c r="J102" s="22">
        <f>VLOOKUP(B102,'[1]项目库明细表 (2)'!$B:$P,9,0)</f>
        <v>100</v>
      </c>
      <c r="K102" s="22">
        <v>100</v>
      </c>
      <c r="L102" s="22">
        <v>100</v>
      </c>
      <c r="M102" s="22"/>
      <c r="N102" s="22"/>
      <c r="O102" s="22"/>
      <c r="P102" s="22"/>
      <c r="Q102" s="22"/>
      <c r="R102" s="22"/>
      <c r="S102" s="22"/>
      <c r="T102" s="22"/>
      <c r="U102" s="22"/>
      <c r="V102" s="22"/>
      <c r="W102" s="22"/>
      <c r="X102" s="22" t="s">
        <v>124</v>
      </c>
      <c r="Y102" s="22" t="s">
        <v>125</v>
      </c>
      <c r="Z102" s="22" t="s">
        <v>125</v>
      </c>
      <c r="AA102" s="22" t="s">
        <v>126</v>
      </c>
      <c r="AB102" s="22" t="s">
        <v>126</v>
      </c>
      <c r="AC102" s="22" t="s">
        <v>126</v>
      </c>
      <c r="AD102" s="22" t="str">
        <f>VLOOKUP(B102,'[1]项目库明细表 (2)'!$B:$P,11,0)</f>
        <v>54</v>
      </c>
      <c r="AE102" s="22" t="str">
        <f>VLOOKUP(B102,'[1]项目库明细表 (2)'!$B:$P,12,0)</f>
        <v>156</v>
      </c>
      <c r="AF102" s="22" t="str">
        <f>VLOOKUP(B102,'[1]项目库明细表 (2)'!$B:$P,13,0)</f>
        <v>266</v>
      </c>
      <c r="AG102" s="22" t="s">
        <v>571</v>
      </c>
      <c r="AH102" s="22" t="s">
        <v>572</v>
      </c>
      <c r="AI102" s="22"/>
    </row>
    <row r="103" s="3" customFormat="1" ht="67.5" spans="1:35">
      <c r="A103" s="21">
        <f>SUBTOTAL(103,$B$78:B103)*1</f>
        <v>26</v>
      </c>
      <c r="B103" s="27" t="s">
        <v>573</v>
      </c>
      <c r="C103" s="27" t="s">
        <v>574</v>
      </c>
      <c r="D103" s="22" t="s">
        <v>244</v>
      </c>
      <c r="E103" s="22" t="s">
        <v>556</v>
      </c>
      <c r="F103" s="21">
        <f>VLOOKUP(B103,'[1]项目库明细表 (2)'!$B:$P,5,0)</f>
        <v>2023</v>
      </c>
      <c r="G103" s="21" t="str">
        <f>VLOOKUP(B103,'[1]项目库明细表 (2)'!$B:$P,6,0)</f>
        <v>铁佛寺镇人民政府</v>
      </c>
      <c r="H103" s="21" t="str">
        <f>VLOOKUP(B103,'[1]项目库明细表 (2)'!$B:$P,7,0)</f>
        <v>马文佩</v>
      </c>
      <c r="I103" s="21">
        <f>VLOOKUP(B103,'[1]项目库明细表 (2)'!$B:$P,8,0)</f>
        <v>15109153366</v>
      </c>
      <c r="J103" s="22">
        <f>VLOOKUP(B103,'[1]项目库明细表 (2)'!$B:$P,9,0)</f>
        <v>100</v>
      </c>
      <c r="K103" s="22">
        <v>100</v>
      </c>
      <c r="L103" s="22">
        <v>100</v>
      </c>
      <c r="M103" s="22"/>
      <c r="N103" s="22"/>
      <c r="O103" s="22"/>
      <c r="P103" s="22"/>
      <c r="Q103" s="22"/>
      <c r="R103" s="22"/>
      <c r="S103" s="22"/>
      <c r="T103" s="22"/>
      <c r="U103" s="22"/>
      <c r="V103" s="22"/>
      <c r="W103" s="22"/>
      <c r="X103" s="22" t="s">
        <v>124</v>
      </c>
      <c r="Y103" s="22" t="s">
        <v>125</v>
      </c>
      <c r="Z103" s="22" t="s">
        <v>125</v>
      </c>
      <c r="AA103" s="22" t="s">
        <v>126</v>
      </c>
      <c r="AB103" s="22" t="s">
        <v>126</v>
      </c>
      <c r="AC103" s="22" t="s">
        <v>126</v>
      </c>
      <c r="AD103" s="22">
        <f>VLOOKUP(B103,'[1]项目库明细表 (2)'!$B:$P,11,0)</f>
        <v>95</v>
      </c>
      <c r="AE103" s="22">
        <f>VLOOKUP(B103,'[1]项目库明细表 (2)'!$B:$P,12,0)</f>
        <v>287</v>
      </c>
      <c r="AF103" s="22">
        <f>VLOOKUP(B103,'[1]项目库明细表 (2)'!$B:$P,13,0)</f>
        <v>365</v>
      </c>
      <c r="AG103" s="22" t="s">
        <v>575</v>
      </c>
      <c r="AH103" s="22" t="s">
        <v>576</v>
      </c>
      <c r="AI103" s="22"/>
    </row>
    <row r="104" s="3" customFormat="1" ht="54" spans="1:35">
      <c r="A104" s="21">
        <f>SUBTOTAL(103,$B$78:B104)*1</f>
        <v>27</v>
      </c>
      <c r="B104" s="27" t="s">
        <v>577</v>
      </c>
      <c r="C104" s="27" t="s">
        <v>578</v>
      </c>
      <c r="D104" s="22" t="s">
        <v>244</v>
      </c>
      <c r="E104" s="22" t="s">
        <v>579</v>
      </c>
      <c r="F104" s="21">
        <f>VLOOKUP(B104,'[1]项目库明细表 (2)'!$B:$P,5,0)</f>
        <v>2023</v>
      </c>
      <c r="G104" s="21" t="str">
        <f>VLOOKUP(B104,'[1]项目库明细表 (2)'!$B:$P,6,0)</f>
        <v>铁佛寺镇人民政府</v>
      </c>
      <c r="H104" s="21" t="str">
        <f>VLOOKUP(B104,'[1]项目库明细表 (2)'!$B:$P,7,0)</f>
        <v>马文佩</v>
      </c>
      <c r="I104" s="21">
        <f>VLOOKUP(B104,'[1]项目库明细表 (2)'!$B:$P,8,0)</f>
        <v>15109153366</v>
      </c>
      <c r="J104" s="22">
        <f>VLOOKUP(B104,'[1]项目库明细表 (2)'!$B:$P,9,0)</f>
        <v>50</v>
      </c>
      <c r="K104" s="22">
        <v>50</v>
      </c>
      <c r="L104" s="22">
        <v>50</v>
      </c>
      <c r="M104" s="22"/>
      <c r="N104" s="22"/>
      <c r="O104" s="22"/>
      <c r="P104" s="22"/>
      <c r="Q104" s="22"/>
      <c r="R104" s="22"/>
      <c r="S104" s="22"/>
      <c r="T104" s="22"/>
      <c r="U104" s="22"/>
      <c r="V104" s="22"/>
      <c r="W104" s="22"/>
      <c r="X104" s="22" t="s">
        <v>124</v>
      </c>
      <c r="Y104" s="22" t="s">
        <v>125</v>
      </c>
      <c r="Z104" s="22" t="s">
        <v>125</v>
      </c>
      <c r="AA104" s="22" t="s">
        <v>126</v>
      </c>
      <c r="AB104" s="22" t="s">
        <v>126</v>
      </c>
      <c r="AC104" s="22" t="s">
        <v>126</v>
      </c>
      <c r="AD104" s="22">
        <f>VLOOKUP(B104,'[1]项目库明细表 (2)'!$B:$P,11,0)</f>
        <v>90</v>
      </c>
      <c r="AE104" s="22">
        <f>VLOOKUP(B104,'[1]项目库明细表 (2)'!$B:$P,12,0)</f>
        <v>270</v>
      </c>
      <c r="AF104" s="22">
        <f>VLOOKUP(B104,'[1]项目库明细表 (2)'!$B:$P,13,0)</f>
        <v>400</v>
      </c>
      <c r="AG104" s="22" t="s">
        <v>580</v>
      </c>
      <c r="AH104" s="22" t="s">
        <v>581</v>
      </c>
      <c r="AI104" s="22"/>
    </row>
    <row r="105" s="3" customFormat="1" ht="67.5" spans="1:35">
      <c r="A105" s="21">
        <f>SUBTOTAL(103,$B$78:B105)*1</f>
        <v>28</v>
      </c>
      <c r="B105" s="27" t="s">
        <v>582</v>
      </c>
      <c r="C105" s="27" t="s">
        <v>583</v>
      </c>
      <c r="D105" s="22" t="s">
        <v>244</v>
      </c>
      <c r="E105" s="22" t="s">
        <v>551</v>
      </c>
      <c r="F105" s="21" t="str">
        <f>VLOOKUP(B105,'[1]项目库明细表 (2)'!$B:$P,5,0)</f>
        <v>2023年</v>
      </c>
      <c r="G105" s="21" t="str">
        <f>VLOOKUP(B105,'[1]项目库明细表 (2)'!$B:$P,6,0)</f>
        <v>铁佛寺镇人民政府</v>
      </c>
      <c r="H105" s="21" t="str">
        <f>VLOOKUP(B105,'[1]项目库明细表 (2)'!$B:$P,7,0)</f>
        <v>成小峰</v>
      </c>
      <c r="I105" s="21">
        <f>VLOOKUP(B105,'[1]项目库明细表 (2)'!$B:$P,8,0)</f>
        <v>13992523700</v>
      </c>
      <c r="J105" s="22">
        <f>VLOOKUP(B105,'[1]项目库明细表 (2)'!$B:$P,9,0)</f>
        <v>135</v>
      </c>
      <c r="K105" s="22">
        <v>135</v>
      </c>
      <c r="L105" s="22">
        <v>135</v>
      </c>
      <c r="M105" s="22"/>
      <c r="N105" s="22"/>
      <c r="O105" s="22"/>
      <c r="P105" s="22"/>
      <c r="Q105" s="22"/>
      <c r="R105" s="22"/>
      <c r="S105" s="22"/>
      <c r="T105" s="22"/>
      <c r="U105" s="22"/>
      <c r="V105" s="22"/>
      <c r="W105" s="22"/>
      <c r="X105" s="22" t="s">
        <v>124</v>
      </c>
      <c r="Y105" s="22" t="s">
        <v>125</v>
      </c>
      <c r="Z105" s="22" t="s">
        <v>125</v>
      </c>
      <c r="AA105" s="22" t="s">
        <v>126</v>
      </c>
      <c r="AB105" s="22" t="s">
        <v>126</v>
      </c>
      <c r="AC105" s="22" t="s">
        <v>126</v>
      </c>
      <c r="AD105" s="22">
        <f>VLOOKUP(B105,'[1]项目库明细表 (2)'!$B:$P,11,0)</f>
        <v>52</v>
      </c>
      <c r="AE105" s="22">
        <f>VLOOKUP(B105,'[1]项目库明细表 (2)'!$B:$P,12,0)</f>
        <v>184</v>
      </c>
      <c r="AF105" s="22">
        <f>VLOOKUP(B105,'[1]项目库明细表 (2)'!$B:$P,13,0)</f>
        <v>290</v>
      </c>
      <c r="AG105" s="22" t="s">
        <v>584</v>
      </c>
      <c r="AH105" s="22" t="s">
        <v>585</v>
      </c>
      <c r="AI105" s="22"/>
    </row>
    <row r="106" s="3" customFormat="1" ht="67.5" spans="1:35">
      <c r="A106" s="21">
        <f>SUBTOTAL(103,$B$78:B106)*1</f>
        <v>29</v>
      </c>
      <c r="B106" s="27" t="s">
        <v>586</v>
      </c>
      <c r="C106" s="27" t="s">
        <v>587</v>
      </c>
      <c r="D106" s="22" t="s">
        <v>244</v>
      </c>
      <c r="E106" s="22" t="s">
        <v>588</v>
      </c>
      <c r="F106" s="21" t="str">
        <f>VLOOKUP(B106,'[1]项目库明细表 (2)'!$B:$P,5,0)</f>
        <v>2023年</v>
      </c>
      <c r="G106" s="21" t="str">
        <f>VLOOKUP(B106,'[1]项目库明细表 (2)'!$B:$P,6,0)</f>
        <v>铁佛寺镇人民政府</v>
      </c>
      <c r="H106" s="21" t="str">
        <f>VLOOKUP(B106,'[1]项目库明细表 (2)'!$B:$P,7,0)</f>
        <v>马文佩</v>
      </c>
      <c r="I106" s="21">
        <f>VLOOKUP(B106,'[1]项目库明细表 (2)'!$B:$P,8,0)</f>
        <v>15109153366</v>
      </c>
      <c r="J106" s="22">
        <f>VLOOKUP(B106,'[1]项目库明细表 (2)'!$B:$P,9,0)</f>
        <v>150</v>
      </c>
      <c r="K106" s="22">
        <v>150</v>
      </c>
      <c r="L106" s="22">
        <v>150</v>
      </c>
      <c r="M106" s="22"/>
      <c r="N106" s="22"/>
      <c r="O106" s="22"/>
      <c r="P106" s="22"/>
      <c r="Q106" s="22"/>
      <c r="R106" s="22"/>
      <c r="S106" s="22"/>
      <c r="T106" s="22"/>
      <c r="U106" s="22"/>
      <c r="V106" s="22"/>
      <c r="W106" s="22"/>
      <c r="X106" s="22" t="s">
        <v>124</v>
      </c>
      <c r="Y106" s="22" t="s">
        <v>125</v>
      </c>
      <c r="Z106" s="22" t="s">
        <v>125</v>
      </c>
      <c r="AA106" s="22" t="s">
        <v>126</v>
      </c>
      <c r="AB106" s="22" t="s">
        <v>125</v>
      </c>
      <c r="AC106" s="22" t="s">
        <v>126</v>
      </c>
      <c r="AD106" s="22">
        <f>VLOOKUP(B106,'[1]项目库明细表 (2)'!$B:$P,11,0)</f>
        <v>78</v>
      </c>
      <c r="AE106" s="22">
        <f>VLOOKUP(B106,'[1]项目库明细表 (2)'!$B:$P,12,0)</f>
        <v>234</v>
      </c>
      <c r="AF106" s="22">
        <f>VLOOKUP(B106,'[1]项目库明细表 (2)'!$B:$P,13,0)</f>
        <v>421</v>
      </c>
      <c r="AG106" s="22" t="s">
        <v>543</v>
      </c>
      <c r="AH106" s="22" t="s">
        <v>589</v>
      </c>
      <c r="AI106" s="22"/>
    </row>
    <row r="107" s="3" customFormat="1" ht="103" customHeight="1" spans="1:35">
      <c r="A107" s="21">
        <f>SUBTOTAL(103,$B$78:B107)*1</f>
        <v>30</v>
      </c>
      <c r="B107" s="27" t="s">
        <v>590</v>
      </c>
      <c r="C107" s="27" t="s">
        <v>591</v>
      </c>
      <c r="D107" s="22" t="s">
        <v>244</v>
      </c>
      <c r="E107" s="22" t="s">
        <v>137</v>
      </c>
      <c r="F107" s="21">
        <f>VLOOKUP(B107,'[1]项目库明细表 (2)'!$B:$P,5,0)</f>
        <v>2023</v>
      </c>
      <c r="G107" s="21" t="str">
        <f>VLOOKUP(B107,'[1]项目库明细表 (2)'!$B:$P,6,0)</f>
        <v>铁佛寺镇人民政府</v>
      </c>
      <c r="H107" s="21" t="str">
        <f>VLOOKUP(B107,'[1]项目库明细表 (2)'!$B:$P,7,0)</f>
        <v>马文佩</v>
      </c>
      <c r="I107" s="21">
        <f>VLOOKUP(B107,'[1]项目库明细表 (2)'!$B:$P,8,0)</f>
        <v>15109153366</v>
      </c>
      <c r="J107" s="22">
        <v>55</v>
      </c>
      <c r="K107" s="22">
        <v>55</v>
      </c>
      <c r="L107" s="22">
        <v>55</v>
      </c>
      <c r="M107" s="22"/>
      <c r="N107" s="22"/>
      <c r="O107" s="22"/>
      <c r="P107" s="22"/>
      <c r="Q107" s="22"/>
      <c r="R107" s="22"/>
      <c r="S107" s="22"/>
      <c r="T107" s="22"/>
      <c r="U107" s="22"/>
      <c r="V107" s="22"/>
      <c r="W107" s="22"/>
      <c r="X107" s="22" t="s">
        <v>124</v>
      </c>
      <c r="Y107" s="22" t="s">
        <v>125</v>
      </c>
      <c r="Z107" s="22" t="s">
        <v>125</v>
      </c>
      <c r="AA107" s="22" t="s">
        <v>126</v>
      </c>
      <c r="AB107" s="22" t="s">
        <v>125</v>
      </c>
      <c r="AC107" s="22" t="s">
        <v>126</v>
      </c>
      <c r="AD107" s="22">
        <f>VLOOKUP(B107,'[1]项目库明细表 (2)'!$B:$P,11,0)</f>
        <v>10</v>
      </c>
      <c r="AE107" s="22">
        <f>VLOOKUP(B107,'[1]项目库明细表 (2)'!$B:$P,12,0)</f>
        <v>38</v>
      </c>
      <c r="AF107" s="22">
        <f>VLOOKUP(B107,'[1]项目库明细表 (2)'!$B:$P,13,0)</f>
        <v>2531</v>
      </c>
      <c r="AG107" s="22" t="s">
        <v>592</v>
      </c>
      <c r="AH107" s="22" t="s">
        <v>593</v>
      </c>
      <c r="AI107" s="22"/>
    </row>
    <row r="108" s="3" customFormat="1" ht="163" customHeight="1" spans="1:35">
      <c r="A108" s="21">
        <f>SUBTOTAL(103,$B$78:B108)*1</f>
        <v>31</v>
      </c>
      <c r="B108" s="38" t="s">
        <v>594</v>
      </c>
      <c r="C108" s="39" t="s">
        <v>595</v>
      </c>
      <c r="D108" s="38" t="s">
        <v>596</v>
      </c>
      <c r="E108" s="38" t="s">
        <v>348</v>
      </c>
      <c r="F108" s="38" t="s">
        <v>597</v>
      </c>
      <c r="G108" s="25" t="s">
        <v>246</v>
      </c>
      <c r="H108" s="40" t="s">
        <v>349</v>
      </c>
      <c r="I108" s="40">
        <v>13992523700</v>
      </c>
      <c r="J108" s="44">
        <v>100</v>
      </c>
      <c r="K108" s="25">
        <v>100</v>
      </c>
      <c r="L108" s="44">
        <v>100</v>
      </c>
      <c r="M108" s="45"/>
      <c r="N108" s="45"/>
      <c r="O108" s="45"/>
      <c r="P108" s="45"/>
      <c r="Q108" s="45"/>
      <c r="R108" s="45"/>
      <c r="S108" s="45"/>
      <c r="T108" s="45"/>
      <c r="U108" s="45"/>
      <c r="V108" s="45"/>
      <c r="W108" s="45"/>
      <c r="X108" s="25" t="s">
        <v>124</v>
      </c>
      <c r="Y108" s="25" t="s">
        <v>125</v>
      </c>
      <c r="Z108" s="25" t="s">
        <v>125</v>
      </c>
      <c r="AA108" s="25" t="s">
        <v>126</v>
      </c>
      <c r="AB108" s="25" t="s">
        <v>125</v>
      </c>
      <c r="AC108" s="25" t="s">
        <v>126</v>
      </c>
      <c r="AD108" s="38" t="s">
        <v>350</v>
      </c>
      <c r="AE108" s="38" t="s">
        <v>351</v>
      </c>
      <c r="AF108" s="38" t="s">
        <v>352</v>
      </c>
      <c r="AG108" s="25" t="s">
        <v>598</v>
      </c>
      <c r="AH108" s="38" t="s">
        <v>599</v>
      </c>
      <c r="AI108" s="22"/>
    </row>
    <row r="109" s="1" customFormat="1" ht="75" customHeight="1" spans="1:35">
      <c r="A109" s="21">
        <f>SUBTOTAL(103,$B$78:B109)*1</f>
        <v>32</v>
      </c>
      <c r="B109" s="29" t="s">
        <v>600</v>
      </c>
      <c r="C109" s="22" t="s">
        <v>601</v>
      </c>
      <c r="D109" s="22" t="s">
        <v>176</v>
      </c>
      <c r="E109" s="22" t="s">
        <v>602</v>
      </c>
      <c r="F109" s="21">
        <v>2023</v>
      </c>
      <c r="G109" s="21" t="s">
        <v>176</v>
      </c>
      <c r="H109" s="21" t="s">
        <v>178</v>
      </c>
      <c r="I109" s="21">
        <v>13909158837</v>
      </c>
      <c r="J109" s="22">
        <v>120</v>
      </c>
      <c r="K109" s="22">
        <v>120</v>
      </c>
      <c r="L109" s="22">
        <v>120</v>
      </c>
      <c r="M109" s="22"/>
      <c r="N109" s="22"/>
      <c r="O109" s="22"/>
      <c r="P109" s="22"/>
      <c r="Q109" s="22"/>
      <c r="R109" s="22"/>
      <c r="S109" s="22"/>
      <c r="T109" s="22"/>
      <c r="U109" s="22"/>
      <c r="V109" s="22"/>
      <c r="W109" s="22"/>
      <c r="X109" s="22" t="s">
        <v>124</v>
      </c>
      <c r="Y109" s="22" t="s">
        <v>125</v>
      </c>
      <c r="Z109" s="22" t="s">
        <v>126</v>
      </c>
      <c r="AA109" s="22" t="s">
        <v>126</v>
      </c>
      <c r="AB109" s="22" t="s">
        <v>126</v>
      </c>
      <c r="AC109" s="22" t="s">
        <v>126</v>
      </c>
      <c r="AD109" s="22">
        <v>200</v>
      </c>
      <c r="AE109" s="22">
        <v>2336</v>
      </c>
      <c r="AF109" s="22">
        <v>2336</v>
      </c>
      <c r="AG109" s="22" t="s">
        <v>603</v>
      </c>
      <c r="AH109" s="22" t="s">
        <v>604</v>
      </c>
      <c r="AI109" s="22"/>
    </row>
    <row r="110" s="7" customFormat="1" ht="115" customHeight="1" spans="1:35">
      <c r="A110" s="21">
        <f>SUBTOTAL(103,$B$78:B110)*1</f>
        <v>33</v>
      </c>
      <c r="B110" s="22" t="s">
        <v>605</v>
      </c>
      <c r="C110" s="22" t="s">
        <v>606</v>
      </c>
      <c r="D110" s="22" t="s">
        <v>176</v>
      </c>
      <c r="E110" s="22" t="s">
        <v>183</v>
      </c>
      <c r="F110" s="21">
        <v>2023</v>
      </c>
      <c r="G110" s="21" t="s">
        <v>176</v>
      </c>
      <c r="H110" s="21" t="s">
        <v>178</v>
      </c>
      <c r="I110" s="21">
        <v>13909158837</v>
      </c>
      <c r="J110" s="22">
        <v>55</v>
      </c>
      <c r="K110" s="22">
        <v>55</v>
      </c>
      <c r="L110" s="22">
        <v>55</v>
      </c>
      <c r="M110" s="22"/>
      <c r="N110" s="22"/>
      <c r="O110" s="22"/>
      <c r="P110" s="22"/>
      <c r="Q110" s="22"/>
      <c r="R110" s="22"/>
      <c r="S110" s="22"/>
      <c r="T110" s="22"/>
      <c r="U110" s="22"/>
      <c r="V110" s="22"/>
      <c r="W110" s="22"/>
      <c r="X110" s="22" t="s">
        <v>124</v>
      </c>
      <c r="Y110" s="22" t="s">
        <v>125</v>
      </c>
      <c r="Z110" s="22" t="s">
        <v>126</v>
      </c>
      <c r="AA110" s="22" t="s">
        <v>125</v>
      </c>
      <c r="AB110" s="22" t="s">
        <v>125</v>
      </c>
      <c r="AC110" s="22" t="s">
        <v>126</v>
      </c>
      <c r="AD110" s="22">
        <v>23</v>
      </c>
      <c r="AE110" s="22">
        <v>39</v>
      </c>
      <c r="AF110" s="22">
        <v>1750</v>
      </c>
      <c r="AG110" s="22" t="s">
        <v>603</v>
      </c>
      <c r="AH110" s="22" t="s">
        <v>607</v>
      </c>
      <c r="AI110" s="22"/>
    </row>
    <row r="111" s="1" customFormat="1" ht="75" customHeight="1" spans="1:35">
      <c r="A111" s="21">
        <f>SUBTOTAL(103,$B$78:B111)*1</f>
        <v>34</v>
      </c>
      <c r="B111" s="22" t="s">
        <v>608</v>
      </c>
      <c r="C111" s="22" t="s">
        <v>609</v>
      </c>
      <c r="D111" s="22" t="s">
        <v>176</v>
      </c>
      <c r="E111" s="22" t="s">
        <v>177</v>
      </c>
      <c r="F111" s="21">
        <v>2023</v>
      </c>
      <c r="G111" s="21" t="s">
        <v>176</v>
      </c>
      <c r="H111" s="21" t="s">
        <v>178</v>
      </c>
      <c r="I111" s="21">
        <v>13909158837</v>
      </c>
      <c r="J111" s="22">
        <v>45</v>
      </c>
      <c r="K111" s="22">
        <v>45</v>
      </c>
      <c r="L111" s="22">
        <v>45</v>
      </c>
      <c r="M111" s="22"/>
      <c r="N111" s="22"/>
      <c r="O111" s="22"/>
      <c r="P111" s="22"/>
      <c r="Q111" s="22"/>
      <c r="R111" s="22"/>
      <c r="S111" s="22"/>
      <c r="T111" s="22"/>
      <c r="U111" s="22"/>
      <c r="V111" s="22"/>
      <c r="W111" s="22"/>
      <c r="X111" s="22" t="s">
        <v>124</v>
      </c>
      <c r="Y111" s="22" t="s">
        <v>125</v>
      </c>
      <c r="Z111" s="22" t="s">
        <v>125</v>
      </c>
      <c r="AA111" s="22" t="s">
        <v>125</v>
      </c>
      <c r="AB111" s="22" t="s">
        <v>125</v>
      </c>
      <c r="AC111" s="22" t="s">
        <v>126</v>
      </c>
      <c r="AD111" s="22">
        <v>169</v>
      </c>
      <c r="AE111" s="22">
        <v>357</v>
      </c>
      <c r="AF111" s="22">
        <v>412</v>
      </c>
      <c r="AG111" s="22" t="s">
        <v>603</v>
      </c>
      <c r="AH111" s="22" t="s">
        <v>610</v>
      </c>
      <c r="AI111" s="22"/>
    </row>
    <row r="112" s="1" customFormat="1" ht="95" customHeight="1" spans="1:35">
      <c r="A112" s="21">
        <f>SUBTOTAL(103,$B$78:B112)*1</f>
        <v>35</v>
      </c>
      <c r="B112" s="22" t="s">
        <v>611</v>
      </c>
      <c r="C112" s="22" t="s">
        <v>612</v>
      </c>
      <c r="D112" s="22" t="s">
        <v>176</v>
      </c>
      <c r="E112" s="22" t="s">
        <v>393</v>
      </c>
      <c r="F112" s="21">
        <v>2023</v>
      </c>
      <c r="G112" s="21" t="s">
        <v>176</v>
      </c>
      <c r="H112" s="21" t="s">
        <v>178</v>
      </c>
      <c r="I112" s="21">
        <v>13909158837</v>
      </c>
      <c r="J112" s="22">
        <v>250</v>
      </c>
      <c r="K112" s="22">
        <v>250</v>
      </c>
      <c r="L112" s="22">
        <v>250</v>
      </c>
      <c r="M112" s="22"/>
      <c r="N112" s="22"/>
      <c r="O112" s="22"/>
      <c r="P112" s="22"/>
      <c r="Q112" s="22"/>
      <c r="R112" s="22"/>
      <c r="S112" s="22"/>
      <c r="T112" s="22"/>
      <c r="U112" s="22"/>
      <c r="V112" s="22"/>
      <c r="W112" s="22"/>
      <c r="X112" s="22" t="s">
        <v>124</v>
      </c>
      <c r="Y112" s="22" t="s">
        <v>125</v>
      </c>
      <c r="Z112" s="22" t="s">
        <v>126</v>
      </c>
      <c r="AA112" s="22" t="s">
        <v>126</v>
      </c>
      <c r="AB112" s="22" t="s">
        <v>125</v>
      </c>
      <c r="AC112" s="22" t="s">
        <v>126</v>
      </c>
      <c r="AD112" s="22">
        <v>15</v>
      </c>
      <c r="AE112" s="22">
        <v>34</v>
      </c>
      <c r="AF112" s="22">
        <v>2000</v>
      </c>
      <c r="AG112" s="22" t="s">
        <v>613</v>
      </c>
      <c r="AH112" s="22" t="s">
        <v>614</v>
      </c>
      <c r="AI112" s="22"/>
    </row>
    <row r="113" s="1" customFormat="1" ht="112" customHeight="1" spans="1:35">
      <c r="A113" s="21">
        <f>SUBTOTAL(103,$B$78:B113)*1</f>
        <v>36</v>
      </c>
      <c r="B113" s="22" t="s">
        <v>615</v>
      </c>
      <c r="C113" s="26" t="s">
        <v>616</v>
      </c>
      <c r="D113" s="22" t="s">
        <v>176</v>
      </c>
      <c r="E113" s="22" t="s">
        <v>393</v>
      </c>
      <c r="F113" s="21">
        <v>2023</v>
      </c>
      <c r="G113" s="21" t="s">
        <v>176</v>
      </c>
      <c r="H113" s="21" t="s">
        <v>178</v>
      </c>
      <c r="I113" s="21">
        <v>13909158837</v>
      </c>
      <c r="J113" s="22">
        <v>245</v>
      </c>
      <c r="K113" s="22">
        <v>245</v>
      </c>
      <c r="L113" s="22">
        <v>245</v>
      </c>
      <c r="M113" s="22"/>
      <c r="N113" s="22"/>
      <c r="O113" s="22"/>
      <c r="P113" s="22"/>
      <c r="Q113" s="22"/>
      <c r="R113" s="22"/>
      <c r="S113" s="22"/>
      <c r="T113" s="22"/>
      <c r="U113" s="22"/>
      <c r="V113" s="22"/>
      <c r="W113" s="22"/>
      <c r="X113" s="22" t="s">
        <v>124</v>
      </c>
      <c r="Y113" s="22" t="s">
        <v>125</v>
      </c>
      <c r="Z113" s="22" t="s">
        <v>126</v>
      </c>
      <c r="AA113" s="22" t="s">
        <v>126</v>
      </c>
      <c r="AB113" s="22" t="s">
        <v>125</v>
      </c>
      <c r="AC113" s="22" t="s">
        <v>126</v>
      </c>
      <c r="AD113" s="22">
        <v>15</v>
      </c>
      <c r="AE113" s="22">
        <v>34</v>
      </c>
      <c r="AF113" s="22">
        <v>5000</v>
      </c>
      <c r="AG113" s="22" t="s">
        <v>617</v>
      </c>
      <c r="AH113" s="22" t="s">
        <v>618</v>
      </c>
      <c r="AI113" s="22"/>
    </row>
    <row r="114" s="1" customFormat="1" ht="112" customHeight="1" spans="1:35">
      <c r="A114" s="21">
        <f>SUBTOTAL(103,$B$78:B114)*1</f>
        <v>37</v>
      </c>
      <c r="B114" s="22" t="s">
        <v>619</v>
      </c>
      <c r="C114" s="22" t="s">
        <v>620</v>
      </c>
      <c r="D114" s="22" t="s">
        <v>176</v>
      </c>
      <c r="E114" s="22" t="s">
        <v>177</v>
      </c>
      <c r="F114" s="22">
        <v>2023</v>
      </c>
      <c r="G114" s="22" t="s">
        <v>177</v>
      </c>
      <c r="H114" s="22" t="s">
        <v>621</v>
      </c>
      <c r="I114" s="22">
        <v>15129688388</v>
      </c>
      <c r="J114" s="22">
        <v>80</v>
      </c>
      <c r="K114" s="22">
        <v>80</v>
      </c>
      <c r="L114" s="22">
        <v>80</v>
      </c>
      <c r="M114" s="22"/>
      <c r="N114" s="22"/>
      <c r="O114" s="22"/>
      <c r="P114" s="22"/>
      <c r="Q114" s="22"/>
      <c r="R114" s="22"/>
      <c r="S114" s="22"/>
      <c r="T114" s="22"/>
      <c r="U114" s="22"/>
      <c r="V114" s="22"/>
      <c r="W114" s="22"/>
      <c r="X114" s="22" t="s">
        <v>124</v>
      </c>
      <c r="Y114" s="22" t="s">
        <v>125</v>
      </c>
      <c r="Z114" s="22" t="s">
        <v>126</v>
      </c>
      <c r="AA114" s="22" t="s">
        <v>126</v>
      </c>
      <c r="AB114" s="22" t="s">
        <v>125</v>
      </c>
      <c r="AC114" s="22" t="s">
        <v>126</v>
      </c>
      <c r="AD114" s="22">
        <v>70</v>
      </c>
      <c r="AE114" s="22">
        <v>230</v>
      </c>
      <c r="AF114" s="22">
        <v>1200</v>
      </c>
      <c r="AG114" s="26" t="s">
        <v>622</v>
      </c>
      <c r="AH114" s="26" t="s">
        <v>623</v>
      </c>
      <c r="AI114" s="22"/>
    </row>
    <row r="115" s="1" customFormat="1" ht="112" customHeight="1" spans="1:35">
      <c r="A115" s="21">
        <f>SUBTOTAL(103,$B$78:B115)*1</f>
        <v>38</v>
      </c>
      <c r="B115" s="28" t="s">
        <v>624</v>
      </c>
      <c r="C115" s="28" t="s">
        <v>625</v>
      </c>
      <c r="D115" s="28" t="s">
        <v>176</v>
      </c>
      <c r="E115" s="28" t="s">
        <v>183</v>
      </c>
      <c r="F115" s="28" t="s">
        <v>184</v>
      </c>
      <c r="G115" s="28" t="s">
        <v>183</v>
      </c>
      <c r="H115" s="28" t="s">
        <v>185</v>
      </c>
      <c r="I115" s="28">
        <v>15353356008</v>
      </c>
      <c r="J115" s="31">
        <v>180</v>
      </c>
      <c r="K115" s="31">
        <v>180</v>
      </c>
      <c r="L115" s="31">
        <v>180</v>
      </c>
      <c r="M115" s="32"/>
      <c r="N115" s="32"/>
      <c r="O115" s="32"/>
      <c r="P115" s="32"/>
      <c r="Q115" s="32"/>
      <c r="R115" s="32"/>
      <c r="S115" s="32"/>
      <c r="T115" s="32"/>
      <c r="U115" s="32"/>
      <c r="V115" s="32"/>
      <c r="W115" s="32"/>
      <c r="X115" s="28" t="s">
        <v>124</v>
      </c>
      <c r="Y115" s="28" t="s">
        <v>125</v>
      </c>
      <c r="Z115" s="28" t="s">
        <v>126</v>
      </c>
      <c r="AA115" s="28" t="s">
        <v>125</v>
      </c>
      <c r="AB115" s="28" t="s">
        <v>125</v>
      </c>
      <c r="AC115" s="28" t="s">
        <v>126</v>
      </c>
      <c r="AD115" s="28">
        <v>23</v>
      </c>
      <c r="AE115" s="28">
        <v>39</v>
      </c>
      <c r="AF115" s="28">
        <v>1005</v>
      </c>
      <c r="AG115" s="28" t="s">
        <v>186</v>
      </c>
      <c r="AH115" s="37" t="s">
        <v>626</v>
      </c>
      <c r="AI115" s="22"/>
    </row>
    <row r="116" s="1" customFormat="1" ht="112" customHeight="1" spans="1:35">
      <c r="A116" s="21">
        <f>SUBTOTAL(103,$B$78:B116)*1</f>
        <v>39</v>
      </c>
      <c r="B116" s="28" t="s">
        <v>627</v>
      </c>
      <c r="C116" s="28" t="s">
        <v>628</v>
      </c>
      <c r="D116" s="28" t="s">
        <v>176</v>
      </c>
      <c r="E116" s="28" t="s">
        <v>183</v>
      </c>
      <c r="F116" s="28" t="s">
        <v>184</v>
      </c>
      <c r="G116" s="28" t="s">
        <v>183</v>
      </c>
      <c r="H116" s="28" t="s">
        <v>185</v>
      </c>
      <c r="I116" s="28">
        <v>15353356008</v>
      </c>
      <c r="J116" s="32">
        <v>120</v>
      </c>
      <c r="K116" s="32">
        <v>120</v>
      </c>
      <c r="L116" s="32">
        <v>120</v>
      </c>
      <c r="M116" s="32"/>
      <c r="N116" s="32"/>
      <c r="O116" s="32"/>
      <c r="P116" s="32"/>
      <c r="Q116" s="32"/>
      <c r="R116" s="32"/>
      <c r="S116" s="32"/>
      <c r="T116" s="32"/>
      <c r="U116" s="32"/>
      <c r="V116" s="32"/>
      <c r="W116" s="32"/>
      <c r="X116" s="28" t="s">
        <v>124</v>
      </c>
      <c r="Y116" s="28" t="s">
        <v>125</v>
      </c>
      <c r="Z116" s="32" t="s">
        <v>126</v>
      </c>
      <c r="AA116" s="28" t="s">
        <v>125</v>
      </c>
      <c r="AB116" s="28" t="s">
        <v>125</v>
      </c>
      <c r="AC116" s="28" t="s">
        <v>126</v>
      </c>
      <c r="AD116" s="28">
        <v>23</v>
      </c>
      <c r="AE116" s="28">
        <v>39</v>
      </c>
      <c r="AF116" s="28">
        <v>150</v>
      </c>
      <c r="AG116" s="28" t="s">
        <v>186</v>
      </c>
      <c r="AH116" s="37" t="s">
        <v>398</v>
      </c>
      <c r="AI116" s="22"/>
    </row>
    <row r="117" s="5" customFormat="1" ht="67.5" spans="1:35">
      <c r="A117" s="21">
        <f>SUBTOTAL(103,$B$78:B117)*1</f>
        <v>40</v>
      </c>
      <c r="B117" s="29" t="s">
        <v>629</v>
      </c>
      <c r="C117" s="29" t="s">
        <v>630</v>
      </c>
      <c r="D117" s="22" t="s">
        <v>401</v>
      </c>
      <c r="E117" s="22" t="s">
        <v>631</v>
      </c>
      <c r="F117" s="21">
        <v>2023</v>
      </c>
      <c r="G117" s="21" t="s">
        <v>192</v>
      </c>
      <c r="H117" s="21" t="s">
        <v>206</v>
      </c>
      <c r="I117" s="21">
        <v>13669154338</v>
      </c>
      <c r="J117" s="22">
        <v>50</v>
      </c>
      <c r="K117" s="22">
        <v>50</v>
      </c>
      <c r="L117" s="22">
        <v>50</v>
      </c>
      <c r="M117" s="22"/>
      <c r="N117" s="22"/>
      <c r="O117" s="22"/>
      <c r="P117" s="22"/>
      <c r="Q117" s="22"/>
      <c r="R117" s="22"/>
      <c r="S117" s="22"/>
      <c r="T117" s="22"/>
      <c r="U117" s="22"/>
      <c r="V117" s="22"/>
      <c r="W117" s="22"/>
      <c r="X117" s="22" t="s">
        <v>124</v>
      </c>
      <c r="Y117" s="22" t="s">
        <v>125</v>
      </c>
      <c r="Z117" s="22" t="s">
        <v>125</v>
      </c>
      <c r="AA117" s="22" t="s">
        <v>126</v>
      </c>
      <c r="AB117" s="22" t="s">
        <v>125</v>
      </c>
      <c r="AC117" s="22" t="s">
        <v>126</v>
      </c>
      <c r="AD117" s="22">
        <v>60</v>
      </c>
      <c r="AE117" s="22">
        <v>128</v>
      </c>
      <c r="AF117" s="22">
        <v>128</v>
      </c>
      <c r="AG117" s="22" t="s">
        <v>632</v>
      </c>
      <c r="AH117" s="22" t="s">
        <v>633</v>
      </c>
      <c r="AI117" s="22"/>
    </row>
    <row r="118" s="3" customFormat="1" ht="162" spans="1:35">
      <c r="A118" s="21">
        <f>SUBTOTAL(103,$B$78:B118)*1</f>
        <v>41</v>
      </c>
      <c r="B118" s="29" t="s">
        <v>634</v>
      </c>
      <c r="C118" s="27" t="s">
        <v>635</v>
      </c>
      <c r="D118" s="29" t="s">
        <v>407</v>
      </c>
      <c r="E118" s="29" t="s">
        <v>408</v>
      </c>
      <c r="F118" s="21">
        <v>2023</v>
      </c>
      <c r="G118" s="21" t="s">
        <v>409</v>
      </c>
      <c r="H118" s="21" t="s">
        <v>426</v>
      </c>
      <c r="I118" s="21" t="s">
        <v>636</v>
      </c>
      <c r="J118" s="22">
        <v>80</v>
      </c>
      <c r="K118" s="22">
        <v>80</v>
      </c>
      <c r="L118" s="22"/>
      <c r="M118" s="22">
        <v>80</v>
      </c>
      <c r="N118" s="22"/>
      <c r="O118" s="22"/>
      <c r="P118" s="22"/>
      <c r="Q118" s="22"/>
      <c r="R118" s="22"/>
      <c r="S118" s="22"/>
      <c r="T118" s="22"/>
      <c r="U118" s="22"/>
      <c r="V118" s="22"/>
      <c r="W118" s="22"/>
      <c r="X118" s="22" t="s">
        <v>124</v>
      </c>
      <c r="Y118" s="22" t="s">
        <v>125</v>
      </c>
      <c r="Z118" s="22" t="s">
        <v>125</v>
      </c>
      <c r="AA118" s="22" t="s">
        <v>126</v>
      </c>
      <c r="AB118" s="22" t="s">
        <v>125</v>
      </c>
      <c r="AC118" s="22" t="s">
        <v>126</v>
      </c>
      <c r="AD118" s="22">
        <v>180</v>
      </c>
      <c r="AE118" s="22">
        <v>410</v>
      </c>
      <c r="AF118" s="22">
        <v>2600</v>
      </c>
      <c r="AG118" s="22" t="s">
        <v>637</v>
      </c>
      <c r="AH118" s="22" t="s">
        <v>638</v>
      </c>
      <c r="AI118" s="22"/>
    </row>
    <row r="119" s="3" customFormat="1" ht="108" spans="1:35">
      <c r="A119" s="21">
        <f>SUBTOTAL(103,$B$78:B119)*1</f>
        <v>42</v>
      </c>
      <c r="B119" s="22" t="s">
        <v>639</v>
      </c>
      <c r="C119" s="26" t="s">
        <v>640</v>
      </c>
      <c r="D119" s="22" t="s">
        <v>407</v>
      </c>
      <c r="E119" s="22" t="s">
        <v>423</v>
      </c>
      <c r="F119" s="21">
        <v>2023</v>
      </c>
      <c r="G119" s="21" t="s">
        <v>409</v>
      </c>
      <c r="H119" s="21" t="s">
        <v>641</v>
      </c>
      <c r="I119" s="21">
        <v>18291522897</v>
      </c>
      <c r="J119" s="30">
        <v>148</v>
      </c>
      <c r="K119" s="30">
        <v>148</v>
      </c>
      <c r="L119" s="30">
        <v>148</v>
      </c>
      <c r="M119" s="30"/>
      <c r="N119" s="22"/>
      <c r="O119" s="22"/>
      <c r="P119" s="22"/>
      <c r="Q119" s="22"/>
      <c r="R119" s="22"/>
      <c r="S119" s="22"/>
      <c r="T119" s="22"/>
      <c r="U119" s="22"/>
      <c r="V119" s="22"/>
      <c r="W119" s="22"/>
      <c r="X119" s="22" t="s">
        <v>124</v>
      </c>
      <c r="Y119" s="22" t="s">
        <v>125</v>
      </c>
      <c r="Z119" s="22" t="s">
        <v>126</v>
      </c>
      <c r="AA119" s="22" t="s">
        <v>126</v>
      </c>
      <c r="AB119" s="22" t="s">
        <v>125</v>
      </c>
      <c r="AC119" s="22" t="s">
        <v>126</v>
      </c>
      <c r="AD119" s="22">
        <v>14</v>
      </c>
      <c r="AE119" s="22">
        <v>33</v>
      </c>
      <c r="AF119" s="30">
        <v>260</v>
      </c>
      <c r="AG119" s="22" t="s">
        <v>412</v>
      </c>
      <c r="AH119" s="26" t="s">
        <v>642</v>
      </c>
      <c r="AI119" s="22"/>
    </row>
    <row r="120" s="1" customFormat="1" ht="150" customHeight="1" spans="1:35">
      <c r="A120" s="21">
        <f>SUBTOTAL(103,$B$78:B120)*1</f>
        <v>43</v>
      </c>
      <c r="B120" s="29" t="s">
        <v>643</v>
      </c>
      <c r="C120" s="27" t="s">
        <v>644</v>
      </c>
      <c r="D120" s="22" t="s">
        <v>407</v>
      </c>
      <c r="E120" s="22" t="s">
        <v>408</v>
      </c>
      <c r="F120" s="21">
        <v>2023</v>
      </c>
      <c r="G120" s="21" t="s">
        <v>409</v>
      </c>
      <c r="H120" s="21" t="s">
        <v>645</v>
      </c>
      <c r="I120" s="21" t="s">
        <v>411</v>
      </c>
      <c r="J120" s="22">
        <v>18</v>
      </c>
      <c r="K120" s="22">
        <v>18</v>
      </c>
      <c r="L120" s="22"/>
      <c r="M120" s="22">
        <v>18</v>
      </c>
      <c r="N120" s="22"/>
      <c r="O120" s="22"/>
      <c r="P120" s="22"/>
      <c r="Q120" s="22"/>
      <c r="R120" s="22"/>
      <c r="S120" s="22"/>
      <c r="T120" s="22"/>
      <c r="U120" s="22"/>
      <c r="V120" s="22"/>
      <c r="W120" s="22"/>
      <c r="X120" s="22" t="s">
        <v>124</v>
      </c>
      <c r="Y120" s="22" t="s">
        <v>125</v>
      </c>
      <c r="Z120" s="22" t="s">
        <v>125</v>
      </c>
      <c r="AA120" s="22" t="s">
        <v>126</v>
      </c>
      <c r="AB120" s="22" t="s">
        <v>125</v>
      </c>
      <c r="AC120" s="22" t="s">
        <v>126</v>
      </c>
      <c r="AD120" s="22">
        <v>10</v>
      </c>
      <c r="AE120" s="22">
        <v>28</v>
      </c>
      <c r="AF120" s="22">
        <v>160</v>
      </c>
      <c r="AG120" s="22" t="s">
        <v>646</v>
      </c>
      <c r="AH120" s="26" t="s">
        <v>647</v>
      </c>
      <c r="AI120" s="22"/>
    </row>
    <row r="121" s="4" customFormat="1" ht="109" customHeight="1" spans="1:35">
      <c r="A121" s="21">
        <f>SUBTOTAL(103,$B$78:B121)*1</f>
        <v>44</v>
      </c>
      <c r="B121" s="23" t="s">
        <v>648</v>
      </c>
      <c r="C121" s="23" t="s">
        <v>649</v>
      </c>
      <c r="D121" s="22" t="s">
        <v>118</v>
      </c>
      <c r="E121" s="22" t="s">
        <v>331</v>
      </c>
      <c r="F121" s="21" t="s">
        <v>120</v>
      </c>
      <c r="G121" s="21" t="s">
        <v>121</v>
      </c>
      <c r="H121" s="21" t="s">
        <v>122</v>
      </c>
      <c r="I121" s="21" t="s">
        <v>123</v>
      </c>
      <c r="J121" s="30">
        <v>260</v>
      </c>
      <c r="K121" s="22">
        <v>260</v>
      </c>
      <c r="L121" s="22"/>
      <c r="M121" s="22"/>
      <c r="N121" s="22"/>
      <c r="O121" s="30">
        <v>260</v>
      </c>
      <c r="P121" s="22"/>
      <c r="Q121" s="22"/>
      <c r="R121" s="22"/>
      <c r="S121" s="22"/>
      <c r="T121" s="22"/>
      <c r="U121" s="22"/>
      <c r="V121" s="22"/>
      <c r="W121" s="22"/>
      <c r="X121" s="22" t="s">
        <v>124</v>
      </c>
      <c r="Y121" s="22" t="s">
        <v>125</v>
      </c>
      <c r="Z121" s="22" t="s">
        <v>125</v>
      </c>
      <c r="AA121" s="22" t="s">
        <v>125</v>
      </c>
      <c r="AB121" s="22" t="s">
        <v>125</v>
      </c>
      <c r="AC121" s="22" t="s">
        <v>126</v>
      </c>
      <c r="AD121" s="22">
        <v>380</v>
      </c>
      <c r="AE121" s="22">
        <v>1000</v>
      </c>
      <c r="AF121" s="22">
        <v>1000</v>
      </c>
      <c r="AG121" s="22" t="s">
        <v>127</v>
      </c>
      <c r="AH121" s="22" t="s">
        <v>650</v>
      </c>
      <c r="AI121" s="22"/>
    </row>
    <row r="122" s="4" customFormat="1" ht="126" customHeight="1" spans="1:35">
      <c r="A122" s="21">
        <f>SUBTOTAL(103,$B$78:B122)*1</f>
        <v>45</v>
      </c>
      <c r="B122" s="23" t="s">
        <v>651</v>
      </c>
      <c r="C122" s="41" t="s">
        <v>652</v>
      </c>
      <c r="D122" s="22" t="s">
        <v>118</v>
      </c>
      <c r="E122" s="22" t="s">
        <v>314</v>
      </c>
      <c r="F122" s="21" t="s">
        <v>120</v>
      </c>
      <c r="G122" s="21" t="s">
        <v>121</v>
      </c>
      <c r="H122" s="21" t="s">
        <v>122</v>
      </c>
      <c r="I122" s="21" t="s">
        <v>123</v>
      </c>
      <c r="J122" s="30">
        <v>390</v>
      </c>
      <c r="K122" s="30">
        <v>390</v>
      </c>
      <c r="L122" s="30">
        <v>390</v>
      </c>
      <c r="M122" s="22"/>
      <c r="N122" s="22"/>
      <c r="O122" s="30"/>
      <c r="P122" s="22"/>
      <c r="Q122" s="22"/>
      <c r="R122" s="22"/>
      <c r="S122" s="22"/>
      <c r="T122" s="22"/>
      <c r="U122" s="22"/>
      <c r="V122" s="22"/>
      <c r="W122" s="22"/>
      <c r="X122" s="22" t="s">
        <v>124</v>
      </c>
      <c r="Y122" s="22" t="s">
        <v>125</v>
      </c>
      <c r="Z122" s="22" t="s">
        <v>126</v>
      </c>
      <c r="AA122" s="22" t="s">
        <v>126</v>
      </c>
      <c r="AB122" s="22" t="s">
        <v>125</v>
      </c>
      <c r="AC122" s="22" t="s">
        <v>126</v>
      </c>
      <c r="AD122" s="22">
        <v>53</v>
      </c>
      <c r="AE122" s="22">
        <v>85</v>
      </c>
      <c r="AF122" s="22">
        <v>230</v>
      </c>
      <c r="AG122" s="22" t="s">
        <v>132</v>
      </c>
      <c r="AH122" s="22" t="s">
        <v>653</v>
      </c>
      <c r="AI122" s="22"/>
    </row>
    <row r="123" s="4" customFormat="1" ht="91" customHeight="1" spans="1:35">
      <c r="A123" s="21">
        <f>SUBTOTAL(103,$B$78:B123)*1</f>
        <v>46</v>
      </c>
      <c r="B123" s="23" t="s">
        <v>654</v>
      </c>
      <c r="C123" s="41" t="s">
        <v>655</v>
      </c>
      <c r="D123" s="22" t="s">
        <v>118</v>
      </c>
      <c r="E123" s="22" t="s">
        <v>656</v>
      </c>
      <c r="F123" s="21" t="s">
        <v>120</v>
      </c>
      <c r="G123" s="21" t="s">
        <v>121</v>
      </c>
      <c r="H123" s="21" t="s">
        <v>122</v>
      </c>
      <c r="I123" s="21" t="s">
        <v>123</v>
      </c>
      <c r="J123" s="30">
        <v>220</v>
      </c>
      <c r="K123" s="30">
        <v>220</v>
      </c>
      <c r="L123" s="30">
        <v>220</v>
      </c>
      <c r="M123" s="22"/>
      <c r="N123" s="22"/>
      <c r="O123" s="30"/>
      <c r="P123" s="22"/>
      <c r="Q123" s="22"/>
      <c r="R123" s="22"/>
      <c r="S123" s="22"/>
      <c r="T123" s="22"/>
      <c r="U123" s="22"/>
      <c r="V123" s="22"/>
      <c r="W123" s="22"/>
      <c r="X123" s="22" t="s">
        <v>124</v>
      </c>
      <c r="Y123" s="22" t="s">
        <v>125</v>
      </c>
      <c r="Z123" s="22" t="s">
        <v>126</v>
      </c>
      <c r="AA123" s="22" t="s">
        <v>126</v>
      </c>
      <c r="AB123" s="22" t="s">
        <v>125</v>
      </c>
      <c r="AC123" s="22" t="s">
        <v>126</v>
      </c>
      <c r="AD123" s="22">
        <v>65</v>
      </c>
      <c r="AE123" s="22">
        <v>109</v>
      </c>
      <c r="AF123" s="22">
        <v>150</v>
      </c>
      <c r="AG123" s="22" t="s">
        <v>132</v>
      </c>
      <c r="AH123" s="22" t="s">
        <v>657</v>
      </c>
      <c r="AI123" s="22"/>
    </row>
    <row r="124" s="4" customFormat="1" ht="97" customHeight="1" spans="1:35">
      <c r="A124" s="21">
        <f>SUBTOTAL(103,$B$78:B124)*1</f>
        <v>47</v>
      </c>
      <c r="B124" s="23" t="s">
        <v>658</v>
      </c>
      <c r="C124" s="41" t="s">
        <v>659</v>
      </c>
      <c r="D124" s="22" t="s">
        <v>118</v>
      </c>
      <c r="E124" s="22" t="s">
        <v>309</v>
      </c>
      <c r="F124" s="21" t="s">
        <v>120</v>
      </c>
      <c r="G124" s="21" t="s">
        <v>121</v>
      </c>
      <c r="H124" s="21" t="s">
        <v>122</v>
      </c>
      <c r="I124" s="21" t="s">
        <v>123</v>
      </c>
      <c r="J124" s="30">
        <v>580</v>
      </c>
      <c r="K124" s="30">
        <v>580</v>
      </c>
      <c r="L124" s="30">
        <v>580</v>
      </c>
      <c r="M124" s="22"/>
      <c r="N124" s="22"/>
      <c r="O124" s="30"/>
      <c r="P124" s="22"/>
      <c r="Q124" s="22"/>
      <c r="R124" s="22"/>
      <c r="S124" s="22"/>
      <c r="T124" s="22"/>
      <c r="U124" s="22"/>
      <c r="V124" s="22"/>
      <c r="W124" s="22"/>
      <c r="X124" s="22" t="s">
        <v>124</v>
      </c>
      <c r="Y124" s="22" t="s">
        <v>125</v>
      </c>
      <c r="Z124" s="22" t="s">
        <v>126</v>
      </c>
      <c r="AA124" s="22" t="s">
        <v>126</v>
      </c>
      <c r="AB124" s="22" t="s">
        <v>125</v>
      </c>
      <c r="AC124" s="22" t="s">
        <v>126</v>
      </c>
      <c r="AD124" s="22">
        <v>31</v>
      </c>
      <c r="AE124" s="22">
        <v>68</v>
      </c>
      <c r="AF124" s="22">
        <v>130</v>
      </c>
      <c r="AG124" s="22" t="s">
        <v>132</v>
      </c>
      <c r="AH124" s="22" t="s">
        <v>660</v>
      </c>
      <c r="AI124" s="22"/>
    </row>
    <row r="125" s="9" customFormat="1" ht="108" spans="1:35">
      <c r="A125" s="21">
        <f>SUBTOTAL(103,$B$78:B125)*1</f>
        <v>48</v>
      </c>
      <c r="B125" s="22" t="s">
        <v>661</v>
      </c>
      <c r="C125" s="22" t="s">
        <v>662</v>
      </c>
      <c r="D125" s="22" t="s">
        <v>663</v>
      </c>
      <c r="E125" s="22" t="s">
        <v>663</v>
      </c>
      <c r="F125" s="21" t="s">
        <v>120</v>
      </c>
      <c r="G125" s="21" t="s">
        <v>293</v>
      </c>
      <c r="H125" s="21" t="s">
        <v>287</v>
      </c>
      <c r="I125" s="21">
        <v>18909152188</v>
      </c>
      <c r="J125" s="22">
        <v>3000</v>
      </c>
      <c r="K125" s="22">
        <v>300</v>
      </c>
      <c r="L125" s="22">
        <v>300</v>
      </c>
      <c r="M125" s="22"/>
      <c r="N125" s="22"/>
      <c r="O125" s="22"/>
      <c r="P125" s="22">
        <v>2700</v>
      </c>
      <c r="Q125" s="22"/>
      <c r="R125" s="22"/>
      <c r="S125" s="22"/>
      <c r="T125" s="22"/>
      <c r="U125" s="22"/>
      <c r="V125" s="22"/>
      <c r="W125" s="22"/>
      <c r="X125" s="22" t="s">
        <v>124</v>
      </c>
      <c r="Y125" s="29" t="s">
        <v>125</v>
      </c>
      <c r="Z125" s="29" t="s">
        <v>126</v>
      </c>
      <c r="AA125" s="29" t="s">
        <v>126</v>
      </c>
      <c r="AB125" s="29" t="s">
        <v>126</v>
      </c>
      <c r="AC125" s="29" t="s">
        <v>126</v>
      </c>
      <c r="AD125" s="30">
        <v>9850</v>
      </c>
      <c r="AE125" s="30">
        <v>34200</v>
      </c>
      <c r="AF125" s="30">
        <v>17000</v>
      </c>
      <c r="AG125" s="22" t="s">
        <v>664</v>
      </c>
      <c r="AH125" s="22" t="s">
        <v>665</v>
      </c>
      <c r="AI125" s="30"/>
    </row>
    <row r="126" s="10" customFormat="1" ht="125" customHeight="1" spans="1:35">
      <c r="A126" s="21">
        <f>SUBTOTAL(103,$B$78:B126)*1</f>
        <v>49</v>
      </c>
      <c r="B126" s="42" t="s">
        <v>666</v>
      </c>
      <c r="C126" s="43" t="s">
        <v>667</v>
      </c>
      <c r="D126" s="42" t="s">
        <v>668</v>
      </c>
      <c r="E126" s="42" t="s">
        <v>669</v>
      </c>
      <c r="F126" s="42" t="s">
        <v>120</v>
      </c>
      <c r="G126" s="42" t="s">
        <v>286</v>
      </c>
      <c r="H126" s="42" t="s">
        <v>670</v>
      </c>
      <c r="I126" s="46">
        <v>13309157152</v>
      </c>
      <c r="J126" s="42">
        <v>200</v>
      </c>
      <c r="K126" s="42">
        <v>200</v>
      </c>
      <c r="L126" s="42">
        <v>200</v>
      </c>
      <c r="M126" s="42"/>
      <c r="N126" s="42"/>
      <c r="O126" s="42"/>
      <c r="P126" s="42"/>
      <c r="Q126" s="42"/>
      <c r="R126" s="46"/>
      <c r="S126" s="42"/>
      <c r="T126" s="42"/>
      <c r="U126" s="42"/>
      <c r="V126" s="42"/>
      <c r="W126" s="42"/>
      <c r="X126" s="42" t="s">
        <v>124</v>
      </c>
      <c r="Y126" s="42" t="s">
        <v>125</v>
      </c>
      <c r="Z126" s="42" t="s">
        <v>126</v>
      </c>
      <c r="AA126" s="46" t="s">
        <v>126</v>
      </c>
      <c r="AB126" s="42" t="s">
        <v>126</v>
      </c>
      <c r="AC126" s="42" t="s">
        <v>126</v>
      </c>
      <c r="AD126" s="42" t="s">
        <v>671</v>
      </c>
      <c r="AE126" s="42" t="s">
        <v>672</v>
      </c>
      <c r="AF126" s="42" t="s">
        <v>673</v>
      </c>
      <c r="AG126" s="42" t="s">
        <v>674</v>
      </c>
      <c r="AH126" s="42" t="s">
        <v>675</v>
      </c>
      <c r="AI126" s="36"/>
    </row>
    <row r="127" s="10" customFormat="1" ht="121.5" spans="1:35">
      <c r="A127" s="21">
        <f>SUBTOTAL(103,$B$78:B127)*1</f>
        <v>50</v>
      </c>
      <c r="B127" s="22" t="s">
        <v>676</v>
      </c>
      <c r="C127" s="22" t="s">
        <v>677</v>
      </c>
      <c r="D127" s="22" t="s">
        <v>678</v>
      </c>
      <c r="E127" s="22" t="s">
        <v>679</v>
      </c>
      <c r="F127" s="21" t="s">
        <v>120</v>
      </c>
      <c r="G127" s="21" t="s">
        <v>293</v>
      </c>
      <c r="H127" s="21" t="s">
        <v>294</v>
      </c>
      <c r="I127" s="21">
        <v>13309157152</v>
      </c>
      <c r="J127" s="22">
        <v>300</v>
      </c>
      <c r="K127" s="22"/>
      <c r="L127" s="22"/>
      <c r="M127" s="22"/>
      <c r="N127" s="22"/>
      <c r="O127" s="22"/>
      <c r="P127" s="22">
        <v>300</v>
      </c>
      <c r="Q127" s="22"/>
      <c r="R127" s="22"/>
      <c r="S127" s="22"/>
      <c r="T127" s="22"/>
      <c r="U127" s="22"/>
      <c r="V127" s="22"/>
      <c r="W127" s="22"/>
      <c r="X127" s="22" t="s">
        <v>124</v>
      </c>
      <c r="Y127" s="29" t="s">
        <v>125</v>
      </c>
      <c r="Z127" s="29" t="s">
        <v>126</v>
      </c>
      <c r="AA127" s="29" t="s">
        <v>126</v>
      </c>
      <c r="AB127" s="29" t="s">
        <v>126</v>
      </c>
      <c r="AC127" s="29" t="s">
        <v>126</v>
      </c>
      <c r="AD127" s="22">
        <v>25</v>
      </c>
      <c r="AE127" s="22">
        <v>34</v>
      </c>
      <c r="AF127" s="22" t="s">
        <v>680</v>
      </c>
      <c r="AG127" s="22" t="s">
        <v>499</v>
      </c>
      <c r="AH127" s="22" t="s">
        <v>681</v>
      </c>
      <c r="AI127" s="36"/>
    </row>
    <row r="128" s="8" customFormat="1" ht="113" customHeight="1" spans="1:35">
      <c r="A128" s="21">
        <f>SUBTOTAL(103,$B$78:B128)*1</f>
        <v>51</v>
      </c>
      <c r="B128" s="42" t="s">
        <v>682</v>
      </c>
      <c r="C128" s="42" t="s">
        <v>683</v>
      </c>
      <c r="D128" s="42" t="s">
        <v>684</v>
      </c>
      <c r="E128" s="42"/>
      <c r="F128" s="42" t="s">
        <v>120</v>
      </c>
      <c r="G128" s="42" t="s">
        <v>286</v>
      </c>
      <c r="H128" s="42" t="s">
        <v>287</v>
      </c>
      <c r="I128" s="46">
        <v>18909152188</v>
      </c>
      <c r="J128" s="42">
        <v>500</v>
      </c>
      <c r="K128" s="42">
        <v>500</v>
      </c>
      <c r="L128" s="42">
        <v>500</v>
      </c>
      <c r="M128" s="42"/>
      <c r="N128" s="42"/>
      <c r="O128" s="42"/>
      <c r="P128" s="42"/>
      <c r="Q128" s="42"/>
      <c r="R128" s="46"/>
      <c r="S128" s="42"/>
      <c r="T128" s="42"/>
      <c r="U128" s="42"/>
      <c r="V128" s="42"/>
      <c r="W128" s="42"/>
      <c r="X128" s="42" t="s">
        <v>124</v>
      </c>
      <c r="Y128" s="42" t="s">
        <v>125</v>
      </c>
      <c r="Z128" s="42" t="s">
        <v>126</v>
      </c>
      <c r="AA128" s="46" t="s">
        <v>126</v>
      </c>
      <c r="AB128" s="42" t="s">
        <v>126</v>
      </c>
      <c r="AC128" s="42" t="s">
        <v>126</v>
      </c>
      <c r="AD128" s="42">
        <v>105</v>
      </c>
      <c r="AE128" s="42">
        <v>325</v>
      </c>
      <c r="AF128" s="42">
        <v>325</v>
      </c>
      <c r="AG128" s="42" t="s">
        <v>674</v>
      </c>
      <c r="AH128" s="42" t="s">
        <v>685</v>
      </c>
      <c r="AI128" s="36"/>
    </row>
    <row r="129" s="8" customFormat="1" ht="113" customHeight="1" spans="1:35">
      <c r="A129" s="21">
        <f>SUBTOTAL(103,$B$78:B129)*1</f>
        <v>52</v>
      </c>
      <c r="B129" s="43" t="s">
        <v>686</v>
      </c>
      <c r="C129" s="43" t="s">
        <v>687</v>
      </c>
      <c r="D129" s="42" t="s">
        <v>150</v>
      </c>
      <c r="E129" s="42"/>
      <c r="F129" s="42" t="s">
        <v>120</v>
      </c>
      <c r="G129" s="42" t="s">
        <v>688</v>
      </c>
      <c r="H129" s="42" t="s">
        <v>689</v>
      </c>
      <c r="I129" s="42">
        <v>13709158161</v>
      </c>
      <c r="J129" s="42">
        <v>50</v>
      </c>
      <c r="K129" s="42">
        <v>50</v>
      </c>
      <c r="L129" s="42">
        <v>50</v>
      </c>
      <c r="M129" s="42"/>
      <c r="N129" s="43"/>
      <c r="O129" s="43"/>
      <c r="P129" s="43"/>
      <c r="Q129" s="43"/>
      <c r="R129" s="43"/>
      <c r="S129" s="43"/>
      <c r="T129" s="43"/>
      <c r="U129" s="43"/>
      <c r="V129" s="43"/>
      <c r="W129" s="43"/>
      <c r="X129" s="43" t="s">
        <v>124</v>
      </c>
      <c r="Y129" s="43" t="s">
        <v>125</v>
      </c>
      <c r="Z129" s="43" t="s">
        <v>126</v>
      </c>
      <c r="AA129" s="43" t="s">
        <v>126</v>
      </c>
      <c r="AB129" s="43" t="s">
        <v>126</v>
      </c>
      <c r="AC129" s="43" t="s">
        <v>126</v>
      </c>
      <c r="AD129" s="42">
        <v>15</v>
      </c>
      <c r="AE129" s="42">
        <v>52</v>
      </c>
      <c r="AF129" s="42">
        <v>1500</v>
      </c>
      <c r="AG129" s="42" t="s">
        <v>674</v>
      </c>
      <c r="AH129" s="43" t="s">
        <v>690</v>
      </c>
      <c r="AI129" s="36"/>
    </row>
    <row r="130" s="8" customFormat="1" ht="339" customHeight="1" spans="1:35">
      <c r="A130" s="21">
        <f>SUBTOTAL(103,$B$78:B130)*1</f>
        <v>53</v>
      </c>
      <c r="B130" s="42" t="s">
        <v>691</v>
      </c>
      <c r="C130" s="47" t="s">
        <v>692</v>
      </c>
      <c r="D130" s="48" t="s">
        <v>176</v>
      </c>
      <c r="E130" s="48" t="s">
        <v>177</v>
      </c>
      <c r="F130" s="42" t="s">
        <v>693</v>
      </c>
      <c r="G130" s="42" t="s">
        <v>286</v>
      </c>
      <c r="H130" s="42" t="s">
        <v>287</v>
      </c>
      <c r="I130" s="42">
        <v>18909152188</v>
      </c>
      <c r="J130" s="49">
        <v>136</v>
      </c>
      <c r="K130" s="48">
        <v>136</v>
      </c>
      <c r="L130" s="48">
        <v>136</v>
      </c>
      <c r="M130" s="50"/>
      <c r="N130" s="48"/>
      <c r="O130" s="49"/>
      <c r="P130" s="48"/>
      <c r="Q130" s="48"/>
      <c r="R130" s="48"/>
      <c r="S130" s="48"/>
      <c r="T130" s="48"/>
      <c r="U130" s="48"/>
      <c r="V130" s="48"/>
      <c r="W130" s="48"/>
      <c r="X130" s="42" t="s">
        <v>124</v>
      </c>
      <c r="Y130" s="53" t="s">
        <v>125</v>
      </c>
      <c r="Z130" s="53" t="s">
        <v>126</v>
      </c>
      <c r="AA130" s="53" t="s">
        <v>126</v>
      </c>
      <c r="AB130" s="53" t="s">
        <v>126</v>
      </c>
      <c r="AC130" s="53" t="s">
        <v>126</v>
      </c>
      <c r="AD130" s="42">
        <v>30</v>
      </c>
      <c r="AE130" s="42">
        <v>90</v>
      </c>
      <c r="AF130" s="42">
        <v>200</v>
      </c>
      <c r="AG130" s="53" t="s">
        <v>694</v>
      </c>
      <c r="AH130" s="42" t="s">
        <v>695</v>
      </c>
      <c r="AI130" s="36"/>
    </row>
    <row r="131" s="8" customFormat="1" ht="143" customHeight="1" spans="1:35">
      <c r="A131" s="21">
        <f>SUBTOTAL(103,$B$78:B131)*1</f>
        <v>54</v>
      </c>
      <c r="B131" s="43" t="s">
        <v>696</v>
      </c>
      <c r="C131" s="43" t="s">
        <v>697</v>
      </c>
      <c r="D131" s="42" t="s">
        <v>118</v>
      </c>
      <c r="E131" s="42" t="s">
        <v>131</v>
      </c>
      <c r="F131" s="42" t="s">
        <v>693</v>
      </c>
      <c r="G131" s="43" t="s">
        <v>286</v>
      </c>
      <c r="H131" s="42" t="s">
        <v>287</v>
      </c>
      <c r="I131" s="42">
        <v>18909152188</v>
      </c>
      <c r="J131" s="42">
        <v>199.81</v>
      </c>
      <c r="K131" s="42">
        <v>199.81</v>
      </c>
      <c r="L131" s="42">
        <v>199.81</v>
      </c>
      <c r="M131" s="42"/>
      <c r="N131" s="42"/>
      <c r="O131" s="42"/>
      <c r="P131" s="42"/>
      <c r="Q131" s="42"/>
      <c r="R131" s="42"/>
      <c r="S131" s="42"/>
      <c r="T131" s="42"/>
      <c r="U131" s="42"/>
      <c r="V131" s="42"/>
      <c r="W131" s="42"/>
      <c r="X131" s="42" t="s">
        <v>124</v>
      </c>
      <c r="Y131" s="42" t="s">
        <v>125</v>
      </c>
      <c r="Z131" s="42" t="s">
        <v>126</v>
      </c>
      <c r="AA131" s="42" t="s">
        <v>126</v>
      </c>
      <c r="AB131" s="42" t="s">
        <v>126</v>
      </c>
      <c r="AC131" s="42" t="s">
        <v>126</v>
      </c>
      <c r="AD131" s="42">
        <v>40</v>
      </c>
      <c r="AE131" s="42">
        <v>120</v>
      </c>
      <c r="AF131" s="42">
        <v>180</v>
      </c>
      <c r="AG131" s="42" t="s">
        <v>694</v>
      </c>
      <c r="AH131" s="42" t="s">
        <v>698</v>
      </c>
      <c r="AI131" s="36"/>
    </row>
    <row r="132" s="9" customFormat="1" ht="409" customHeight="1" spans="1:35">
      <c r="A132" s="21">
        <f>SUBTOTAL(103,$B$78:B132)*1</f>
        <v>55</v>
      </c>
      <c r="B132" s="26" t="s">
        <v>699</v>
      </c>
      <c r="C132" s="26" t="s">
        <v>700</v>
      </c>
      <c r="D132" s="22" t="s">
        <v>701</v>
      </c>
      <c r="E132" s="22" t="s">
        <v>702</v>
      </c>
      <c r="F132" s="21" t="s">
        <v>120</v>
      </c>
      <c r="G132" s="21" t="s">
        <v>703</v>
      </c>
      <c r="H132" s="21" t="s">
        <v>256</v>
      </c>
      <c r="I132" s="21">
        <v>15309151010</v>
      </c>
      <c r="J132" s="22">
        <v>950</v>
      </c>
      <c r="K132" s="22">
        <v>950</v>
      </c>
      <c r="L132" s="22">
        <v>950</v>
      </c>
      <c r="M132" s="22"/>
      <c r="N132" s="22"/>
      <c r="O132" s="22"/>
      <c r="P132" s="22"/>
      <c r="Q132" s="22"/>
      <c r="R132" s="22"/>
      <c r="S132" s="22"/>
      <c r="T132" s="22"/>
      <c r="U132" s="22"/>
      <c r="V132" s="22"/>
      <c r="W132" s="22"/>
      <c r="X132" s="22" t="s">
        <v>124</v>
      </c>
      <c r="Y132" s="29" t="s">
        <v>125</v>
      </c>
      <c r="Z132" s="29" t="s">
        <v>126</v>
      </c>
      <c r="AA132" s="29" t="s">
        <v>126</v>
      </c>
      <c r="AB132" s="29" t="s">
        <v>126</v>
      </c>
      <c r="AC132" s="29" t="s">
        <v>126</v>
      </c>
      <c r="AD132" s="30">
        <v>950</v>
      </c>
      <c r="AE132" s="30">
        <v>2850</v>
      </c>
      <c r="AF132" s="30">
        <v>11400</v>
      </c>
      <c r="AG132" s="26" t="s">
        <v>592</v>
      </c>
      <c r="AH132" s="22" t="s">
        <v>704</v>
      </c>
      <c r="AI132" s="22"/>
    </row>
    <row r="133" s="3" customFormat="1" ht="35.1" customHeight="1" spans="1:35">
      <c r="A133" s="21" t="s">
        <v>24</v>
      </c>
      <c r="B133" s="29"/>
      <c r="C133" s="22"/>
      <c r="D133" s="22"/>
      <c r="E133" s="22"/>
      <c r="F133" s="21"/>
      <c r="G133" s="21"/>
      <c r="H133" s="21"/>
      <c r="I133" s="21"/>
      <c r="J133" s="22">
        <f t="shared" ref="J133:W133" si="5">SUM(J134,J137,J138,J140,J141,J142)</f>
        <v>1302</v>
      </c>
      <c r="K133" s="22">
        <f t="shared" si="5"/>
        <v>1086</v>
      </c>
      <c r="L133" s="22">
        <f t="shared" si="5"/>
        <v>1086</v>
      </c>
      <c r="M133" s="22">
        <f t="shared" si="5"/>
        <v>0</v>
      </c>
      <c r="N133" s="22">
        <f t="shared" si="5"/>
        <v>0</v>
      </c>
      <c r="O133" s="22">
        <f t="shared" si="5"/>
        <v>0</v>
      </c>
      <c r="P133" s="22">
        <f t="shared" si="5"/>
        <v>216</v>
      </c>
      <c r="Q133" s="22">
        <f t="shared" si="5"/>
        <v>0</v>
      </c>
      <c r="R133" s="22">
        <f t="shared" si="5"/>
        <v>0</v>
      </c>
      <c r="S133" s="22">
        <f t="shared" si="5"/>
        <v>0</v>
      </c>
      <c r="T133" s="22">
        <f t="shared" si="5"/>
        <v>0</v>
      </c>
      <c r="U133" s="22">
        <f t="shared" si="5"/>
        <v>0</v>
      </c>
      <c r="V133" s="22">
        <f t="shared" si="5"/>
        <v>0</v>
      </c>
      <c r="W133" s="22">
        <f t="shared" si="5"/>
        <v>0</v>
      </c>
      <c r="X133" s="22"/>
      <c r="Y133" s="22"/>
      <c r="Z133" s="22"/>
      <c r="AA133" s="22"/>
      <c r="AB133" s="22"/>
      <c r="AC133" s="22"/>
      <c r="AD133" s="22"/>
      <c r="AE133" s="22"/>
      <c r="AF133" s="22"/>
      <c r="AG133" s="22"/>
      <c r="AH133" s="22"/>
      <c r="AI133" s="22"/>
    </row>
    <row r="134" s="3" customFormat="1" ht="35.1" customHeight="1" spans="1:35">
      <c r="A134" s="21" t="s">
        <v>25</v>
      </c>
      <c r="B134" s="29"/>
      <c r="C134" s="22"/>
      <c r="D134" s="22"/>
      <c r="E134" s="22"/>
      <c r="F134" s="21"/>
      <c r="G134" s="21"/>
      <c r="H134" s="21"/>
      <c r="I134" s="21"/>
      <c r="J134" s="22">
        <f t="shared" ref="J134:W134" si="6">SUM(J135:J136)</f>
        <v>750</v>
      </c>
      <c r="K134" s="22">
        <f t="shared" si="6"/>
        <v>750</v>
      </c>
      <c r="L134" s="22">
        <f t="shared" si="6"/>
        <v>750</v>
      </c>
      <c r="M134" s="22">
        <f t="shared" si="6"/>
        <v>0</v>
      </c>
      <c r="N134" s="22">
        <f t="shared" si="6"/>
        <v>0</v>
      </c>
      <c r="O134" s="22">
        <f t="shared" si="6"/>
        <v>0</v>
      </c>
      <c r="P134" s="22">
        <f t="shared" si="6"/>
        <v>0</v>
      </c>
      <c r="Q134" s="22">
        <f t="shared" si="6"/>
        <v>0</v>
      </c>
      <c r="R134" s="22">
        <f t="shared" si="6"/>
        <v>0</v>
      </c>
      <c r="S134" s="22">
        <f t="shared" si="6"/>
        <v>0</v>
      </c>
      <c r="T134" s="22">
        <f t="shared" si="6"/>
        <v>0</v>
      </c>
      <c r="U134" s="22">
        <f t="shared" si="6"/>
        <v>0</v>
      </c>
      <c r="V134" s="22">
        <f t="shared" si="6"/>
        <v>0</v>
      </c>
      <c r="W134" s="22">
        <f t="shared" si="6"/>
        <v>0</v>
      </c>
      <c r="X134" s="22"/>
      <c r="Y134" s="22"/>
      <c r="Z134" s="22"/>
      <c r="AA134" s="22"/>
      <c r="AB134" s="22"/>
      <c r="AC134" s="22"/>
      <c r="AD134" s="22"/>
      <c r="AE134" s="22"/>
      <c r="AF134" s="22"/>
      <c r="AG134" s="22"/>
      <c r="AH134" s="22"/>
      <c r="AI134" s="22"/>
    </row>
    <row r="135" s="3" customFormat="1" ht="79" customHeight="1" spans="1:35">
      <c r="A135" s="21">
        <f>SUBTOTAL(103,$B$135:B135)*1</f>
        <v>1</v>
      </c>
      <c r="B135" s="22" t="s">
        <v>705</v>
      </c>
      <c r="C135" s="22" t="s">
        <v>706</v>
      </c>
      <c r="D135" s="22" t="s">
        <v>669</v>
      </c>
      <c r="E135" s="22" t="s">
        <v>707</v>
      </c>
      <c r="F135" s="21">
        <v>2023</v>
      </c>
      <c r="G135" s="21" t="s">
        <v>708</v>
      </c>
      <c r="H135" s="21" t="s">
        <v>709</v>
      </c>
      <c r="I135" s="21">
        <v>18909150737</v>
      </c>
      <c r="J135" s="22">
        <v>700</v>
      </c>
      <c r="K135" s="22">
        <v>700</v>
      </c>
      <c r="L135" s="22">
        <v>700</v>
      </c>
      <c r="M135" s="22"/>
      <c r="N135" s="22"/>
      <c r="O135" s="22"/>
      <c r="P135" s="22"/>
      <c r="Q135" s="22"/>
      <c r="R135" s="22"/>
      <c r="S135" s="22"/>
      <c r="T135" s="22"/>
      <c r="U135" s="22"/>
      <c r="V135" s="22"/>
      <c r="W135" s="22"/>
      <c r="X135" s="22" t="s">
        <v>124</v>
      </c>
      <c r="Y135" s="22" t="s">
        <v>125</v>
      </c>
      <c r="Z135" s="22" t="s">
        <v>126</v>
      </c>
      <c r="AA135" s="22" t="s">
        <v>126</v>
      </c>
      <c r="AB135" s="22" t="s">
        <v>126</v>
      </c>
      <c r="AC135" s="22" t="s">
        <v>126</v>
      </c>
      <c r="AD135" s="22">
        <v>4000</v>
      </c>
      <c r="AE135" s="22">
        <v>14000</v>
      </c>
      <c r="AF135" s="22">
        <v>14000</v>
      </c>
      <c r="AG135" s="29" t="s">
        <v>710</v>
      </c>
      <c r="AH135" s="29" t="s">
        <v>711</v>
      </c>
      <c r="AI135" s="22"/>
    </row>
    <row r="136" s="3" customFormat="1" ht="79" customHeight="1" spans="1:35">
      <c r="A136" s="21">
        <f>SUBTOTAL(103,$B$135:B136)*1</f>
        <v>2</v>
      </c>
      <c r="B136" s="22" t="s">
        <v>712</v>
      </c>
      <c r="C136" s="22" t="s">
        <v>713</v>
      </c>
      <c r="D136" s="22" t="s">
        <v>669</v>
      </c>
      <c r="E136" s="22" t="s">
        <v>707</v>
      </c>
      <c r="F136" s="21">
        <v>2023</v>
      </c>
      <c r="G136" s="21" t="s">
        <v>708</v>
      </c>
      <c r="H136" s="21" t="s">
        <v>709</v>
      </c>
      <c r="I136" s="21">
        <v>18909150737</v>
      </c>
      <c r="J136" s="22">
        <v>50</v>
      </c>
      <c r="K136" s="22">
        <v>50</v>
      </c>
      <c r="L136" s="22">
        <v>50</v>
      </c>
      <c r="M136" s="22"/>
      <c r="N136" s="22"/>
      <c r="O136" s="22"/>
      <c r="P136" s="22"/>
      <c r="Q136" s="22"/>
      <c r="R136" s="22"/>
      <c r="S136" s="22"/>
      <c r="T136" s="22"/>
      <c r="U136" s="22"/>
      <c r="V136" s="22"/>
      <c r="W136" s="22"/>
      <c r="X136" s="22" t="s">
        <v>124</v>
      </c>
      <c r="Y136" s="22" t="s">
        <v>125</v>
      </c>
      <c r="Z136" s="22" t="s">
        <v>126</v>
      </c>
      <c r="AA136" s="22" t="s">
        <v>126</v>
      </c>
      <c r="AB136" s="22" t="s">
        <v>126</v>
      </c>
      <c r="AC136" s="22" t="s">
        <v>126</v>
      </c>
      <c r="AD136" s="22">
        <v>500</v>
      </c>
      <c r="AE136" s="22">
        <v>2000</v>
      </c>
      <c r="AF136" s="22">
        <v>2000</v>
      </c>
      <c r="AG136" s="29" t="s">
        <v>710</v>
      </c>
      <c r="AH136" s="29" t="s">
        <v>714</v>
      </c>
      <c r="AI136" s="22"/>
    </row>
    <row r="137" s="3" customFormat="1" ht="35.1" customHeight="1" spans="1:35">
      <c r="A137" s="21" t="s">
        <v>26</v>
      </c>
      <c r="B137" s="29"/>
      <c r="C137" s="22"/>
      <c r="D137" s="22"/>
      <c r="E137" s="22"/>
      <c r="F137" s="21"/>
      <c r="G137" s="21"/>
      <c r="H137" s="21"/>
      <c r="I137" s="21"/>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row>
    <row r="138" s="3" customFormat="1" ht="35.1" customHeight="1" spans="1:35">
      <c r="A138" s="21" t="s">
        <v>27</v>
      </c>
      <c r="B138" s="29"/>
      <c r="C138" s="22"/>
      <c r="D138" s="22"/>
      <c r="E138" s="22"/>
      <c r="F138" s="21"/>
      <c r="G138" s="21"/>
      <c r="H138" s="21"/>
      <c r="I138" s="21"/>
      <c r="J138" s="22">
        <f t="shared" ref="J138:W138" si="7">SUM(J139)</f>
        <v>216</v>
      </c>
      <c r="K138" s="22">
        <f t="shared" si="7"/>
        <v>0</v>
      </c>
      <c r="L138" s="22">
        <f t="shared" si="7"/>
        <v>0</v>
      </c>
      <c r="M138" s="22">
        <f t="shared" si="7"/>
        <v>0</v>
      </c>
      <c r="N138" s="22">
        <f t="shared" si="7"/>
        <v>0</v>
      </c>
      <c r="O138" s="22">
        <f t="shared" si="7"/>
        <v>0</v>
      </c>
      <c r="P138" s="22">
        <f t="shared" si="7"/>
        <v>216</v>
      </c>
      <c r="Q138" s="22">
        <f t="shared" si="7"/>
        <v>0</v>
      </c>
      <c r="R138" s="22">
        <f t="shared" si="7"/>
        <v>0</v>
      </c>
      <c r="S138" s="22">
        <f t="shared" si="7"/>
        <v>0</v>
      </c>
      <c r="T138" s="22">
        <f t="shared" si="7"/>
        <v>0</v>
      </c>
      <c r="U138" s="22">
        <f t="shared" si="7"/>
        <v>0</v>
      </c>
      <c r="V138" s="22">
        <f t="shared" si="7"/>
        <v>0</v>
      </c>
      <c r="W138" s="22">
        <f t="shared" si="7"/>
        <v>0</v>
      </c>
      <c r="X138" s="22"/>
      <c r="Y138" s="22"/>
      <c r="Z138" s="22"/>
      <c r="AA138" s="22"/>
      <c r="AB138" s="22"/>
      <c r="AC138" s="22"/>
      <c r="AD138" s="22"/>
      <c r="AE138" s="22"/>
      <c r="AF138" s="22"/>
      <c r="AG138" s="22"/>
      <c r="AH138" s="22"/>
      <c r="AI138" s="22"/>
    </row>
    <row r="139" s="3" customFormat="1" ht="46" customHeight="1" spans="1:35">
      <c r="A139" s="21">
        <f>SUBTOTAL(103,$B$139:B139)*1</f>
        <v>1</v>
      </c>
      <c r="B139" s="29" t="s">
        <v>715</v>
      </c>
      <c r="C139" s="22" t="s">
        <v>716</v>
      </c>
      <c r="D139" s="22" t="s">
        <v>669</v>
      </c>
      <c r="E139" s="22" t="s">
        <v>707</v>
      </c>
      <c r="F139" s="21">
        <v>2023</v>
      </c>
      <c r="G139" s="21" t="s">
        <v>708</v>
      </c>
      <c r="H139" s="21" t="s">
        <v>709</v>
      </c>
      <c r="I139" s="21">
        <v>18909150737</v>
      </c>
      <c r="J139" s="22">
        <v>216</v>
      </c>
      <c r="K139" s="22"/>
      <c r="L139" s="22"/>
      <c r="M139" s="22"/>
      <c r="N139" s="22"/>
      <c r="O139" s="22"/>
      <c r="P139" s="22">
        <v>216</v>
      </c>
      <c r="Q139" s="22"/>
      <c r="R139" s="22"/>
      <c r="S139" s="22"/>
      <c r="T139" s="22"/>
      <c r="U139" s="22"/>
      <c r="V139" s="22"/>
      <c r="W139" s="22"/>
      <c r="X139" s="22" t="s">
        <v>124</v>
      </c>
      <c r="Y139" s="22" t="s">
        <v>125</v>
      </c>
      <c r="Z139" s="22" t="s">
        <v>126</v>
      </c>
      <c r="AA139" s="22" t="s">
        <v>126</v>
      </c>
      <c r="AB139" s="22" t="s">
        <v>126</v>
      </c>
      <c r="AC139" s="22" t="s">
        <v>126</v>
      </c>
      <c r="AD139" s="22">
        <v>200</v>
      </c>
      <c r="AE139" s="22">
        <v>600</v>
      </c>
      <c r="AF139" s="22">
        <v>600</v>
      </c>
      <c r="AG139" s="22" t="s">
        <v>717</v>
      </c>
      <c r="AH139" s="22" t="s">
        <v>718</v>
      </c>
      <c r="AI139" s="22"/>
    </row>
    <row r="140" s="3" customFormat="1" ht="35.1" customHeight="1" spans="1:35">
      <c r="A140" s="21" t="s">
        <v>28</v>
      </c>
      <c r="B140" s="29"/>
      <c r="C140" s="22"/>
      <c r="D140" s="22"/>
      <c r="E140" s="22"/>
      <c r="F140" s="21"/>
      <c r="G140" s="21"/>
      <c r="H140" s="21"/>
      <c r="I140" s="21"/>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row>
    <row r="141" s="3" customFormat="1" ht="35.1" customHeight="1" spans="1:35">
      <c r="A141" s="21" t="s">
        <v>29</v>
      </c>
      <c r="B141" s="29"/>
      <c r="C141" s="22"/>
      <c r="D141" s="22"/>
      <c r="E141" s="22"/>
      <c r="F141" s="21"/>
      <c r="G141" s="21"/>
      <c r="H141" s="21"/>
      <c r="I141" s="21"/>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row>
    <row r="142" s="3" customFormat="1" ht="55" customHeight="1" spans="1:35">
      <c r="A142" s="21" t="s">
        <v>30</v>
      </c>
      <c r="B142" s="29"/>
      <c r="C142" s="22"/>
      <c r="D142" s="22"/>
      <c r="E142" s="22"/>
      <c r="F142" s="21"/>
      <c r="G142" s="21"/>
      <c r="H142" s="21"/>
      <c r="I142" s="21"/>
      <c r="J142" s="22">
        <f t="shared" ref="J142:W142" si="8">SUM(J143:J143)</f>
        <v>336</v>
      </c>
      <c r="K142" s="22">
        <f t="shared" si="8"/>
        <v>336</v>
      </c>
      <c r="L142" s="22">
        <f t="shared" si="8"/>
        <v>336</v>
      </c>
      <c r="M142" s="22">
        <f t="shared" si="8"/>
        <v>0</v>
      </c>
      <c r="N142" s="22">
        <f t="shared" si="8"/>
        <v>0</v>
      </c>
      <c r="O142" s="22">
        <f t="shared" si="8"/>
        <v>0</v>
      </c>
      <c r="P142" s="22">
        <f t="shared" si="8"/>
        <v>0</v>
      </c>
      <c r="Q142" s="22">
        <f t="shared" si="8"/>
        <v>0</v>
      </c>
      <c r="R142" s="22">
        <f t="shared" si="8"/>
        <v>0</v>
      </c>
      <c r="S142" s="22">
        <f t="shared" si="8"/>
        <v>0</v>
      </c>
      <c r="T142" s="22">
        <f t="shared" si="8"/>
        <v>0</v>
      </c>
      <c r="U142" s="22">
        <f t="shared" si="8"/>
        <v>0</v>
      </c>
      <c r="V142" s="22">
        <f t="shared" si="8"/>
        <v>0</v>
      </c>
      <c r="W142" s="22">
        <f t="shared" si="8"/>
        <v>0</v>
      </c>
      <c r="X142" s="22"/>
      <c r="Y142" s="22"/>
      <c r="Z142" s="22"/>
      <c r="AA142" s="22"/>
      <c r="AB142" s="22"/>
      <c r="AC142" s="22"/>
      <c r="AD142" s="22"/>
      <c r="AE142" s="22"/>
      <c r="AF142" s="22"/>
      <c r="AG142" s="22"/>
      <c r="AH142" s="22"/>
      <c r="AI142" s="22"/>
    </row>
    <row r="143" s="3" customFormat="1" ht="95" customHeight="1" spans="1:35">
      <c r="A143" s="21">
        <f>SUBTOTAL(103,$B$143:B143)*1</f>
        <v>1</v>
      </c>
      <c r="B143" s="29" t="s">
        <v>719</v>
      </c>
      <c r="C143" s="22" t="s">
        <v>720</v>
      </c>
      <c r="D143" s="22" t="s">
        <v>669</v>
      </c>
      <c r="E143" s="22" t="s">
        <v>707</v>
      </c>
      <c r="F143" s="21">
        <v>2023</v>
      </c>
      <c r="G143" s="21" t="s">
        <v>708</v>
      </c>
      <c r="H143" s="21" t="s">
        <v>709</v>
      </c>
      <c r="I143" s="21">
        <v>18909150737</v>
      </c>
      <c r="J143" s="22">
        <v>336</v>
      </c>
      <c r="K143" s="22">
        <v>336</v>
      </c>
      <c r="L143" s="22">
        <v>336</v>
      </c>
      <c r="M143" s="22"/>
      <c r="N143" s="22"/>
      <c r="O143" s="22"/>
      <c r="P143" s="22"/>
      <c r="Q143" s="22"/>
      <c r="R143" s="22"/>
      <c r="S143" s="22"/>
      <c r="T143" s="22"/>
      <c r="U143" s="22"/>
      <c r="V143" s="22"/>
      <c r="W143" s="22"/>
      <c r="X143" s="22" t="s">
        <v>124</v>
      </c>
      <c r="Y143" s="22" t="s">
        <v>125</v>
      </c>
      <c r="Z143" s="22" t="s">
        <v>126</v>
      </c>
      <c r="AA143" s="22" t="s">
        <v>126</v>
      </c>
      <c r="AB143" s="22" t="s">
        <v>126</v>
      </c>
      <c r="AC143" s="22" t="s">
        <v>126</v>
      </c>
      <c r="AD143" s="22">
        <v>70</v>
      </c>
      <c r="AE143" s="22">
        <v>255</v>
      </c>
      <c r="AF143" s="22">
        <v>255</v>
      </c>
      <c r="AG143" s="22" t="s">
        <v>721</v>
      </c>
      <c r="AH143" s="22" t="s">
        <v>722</v>
      </c>
      <c r="AI143" s="22"/>
    </row>
    <row r="144" s="3" customFormat="1" ht="35.1" customHeight="1" spans="1:35">
      <c r="A144" s="21" t="s">
        <v>31</v>
      </c>
      <c r="B144" s="29"/>
      <c r="C144" s="22"/>
      <c r="D144" s="22"/>
      <c r="E144" s="22"/>
      <c r="F144" s="21"/>
      <c r="G144" s="21"/>
      <c r="H144" s="21"/>
      <c r="I144" s="21"/>
      <c r="J144" s="22">
        <f t="shared" ref="J144:W144" si="9">SUM(J145,J146,J147,J148,J149)</f>
        <v>584</v>
      </c>
      <c r="K144" s="22">
        <f t="shared" si="9"/>
        <v>584</v>
      </c>
      <c r="L144" s="22">
        <f t="shared" si="9"/>
        <v>488</v>
      </c>
      <c r="M144" s="22">
        <f t="shared" si="9"/>
        <v>96</v>
      </c>
      <c r="N144" s="22">
        <f t="shared" si="9"/>
        <v>0</v>
      </c>
      <c r="O144" s="22">
        <f t="shared" si="9"/>
        <v>0</v>
      </c>
      <c r="P144" s="22">
        <f t="shared" si="9"/>
        <v>0</v>
      </c>
      <c r="Q144" s="22">
        <f t="shared" si="9"/>
        <v>0</v>
      </c>
      <c r="R144" s="22">
        <f t="shared" si="9"/>
        <v>0</v>
      </c>
      <c r="S144" s="22">
        <f t="shared" si="9"/>
        <v>0</v>
      </c>
      <c r="T144" s="22">
        <f t="shared" si="9"/>
        <v>0</v>
      </c>
      <c r="U144" s="22">
        <f t="shared" si="9"/>
        <v>0</v>
      </c>
      <c r="V144" s="22">
        <f t="shared" si="9"/>
        <v>0</v>
      </c>
      <c r="W144" s="22">
        <f t="shared" si="9"/>
        <v>0</v>
      </c>
      <c r="X144" s="22"/>
      <c r="Y144" s="22"/>
      <c r="Z144" s="22"/>
      <c r="AA144" s="22"/>
      <c r="AB144" s="22"/>
      <c r="AC144" s="22"/>
      <c r="AD144" s="22"/>
      <c r="AE144" s="22"/>
      <c r="AF144" s="22"/>
      <c r="AG144" s="22"/>
      <c r="AH144" s="22"/>
      <c r="AI144" s="22"/>
    </row>
    <row r="145" s="3" customFormat="1" ht="35.1" customHeight="1" spans="1:35">
      <c r="A145" s="21" t="s">
        <v>723</v>
      </c>
      <c r="B145" s="29"/>
      <c r="C145" s="22"/>
      <c r="D145" s="22"/>
      <c r="E145" s="22"/>
      <c r="F145" s="21"/>
      <c r="G145" s="21"/>
      <c r="H145" s="21"/>
      <c r="I145" s="21"/>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row>
    <row r="146" s="3" customFormat="1" ht="35.1" customHeight="1" spans="1:35">
      <c r="A146" s="21" t="s">
        <v>724</v>
      </c>
      <c r="B146" s="29"/>
      <c r="C146" s="22"/>
      <c r="D146" s="22"/>
      <c r="E146" s="22"/>
      <c r="F146" s="21"/>
      <c r="G146" s="21"/>
      <c r="H146" s="21"/>
      <c r="I146" s="21"/>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row>
    <row r="147" s="3" customFormat="1" ht="35.1" customHeight="1" spans="1:35">
      <c r="A147" s="21" t="s">
        <v>725</v>
      </c>
      <c r="B147" s="29"/>
      <c r="C147" s="22"/>
      <c r="D147" s="22"/>
      <c r="E147" s="22"/>
      <c r="F147" s="21"/>
      <c r="G147" s="21"/>
      <c r="H147" s="21"/>
      <c r="I147" s="21"/>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row>
    <row r="148" s="3" customFormat="1" ht="35.1" customHeight="1" spans="1:35">
      <c r="A148" s="21" t="s">
        <v>726</v>
      </c>
      <c r="B148" s="29"/>
      <c r="C148" s="22"/>
      <c r="D148" s="22"/>
      <c r="E148" s="22"/>
      <c r="F148" s="21"/>
      <c r="G148" s="21"/>
      <c r="H148" s="21"/>
      <c r="I148" s="21"/>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row>
    <row r="149" s="3" customFormat="1" ht="35.1" customHeight="1" spans="1:35">
      <c r="A149" s="21" t="s">
        <v>727</v>
      </c>
      <c r="B149" s="29"/>
      <c r="C149" s="22"/>
      <c r="D149" s="22"/>
      <c r="E149" s="22"/>
      <c r="F149" s="21"/>
      <c r="G149" s="21"/>
      <c r="H149" s="21"/>
      <c r="I149" s="21"/>
      <c r="J149" s="22">
        <f t="shared" ref="J149:W149" si="10">SUM(J150:J151)</f>
        <v>584</v>
      </c>
      <c r="K149" s="22">
        <f t="shared" si="10"/>
        <v>584</v>
      </c>
      <c r="L149" s="22">
        <f t="shared" si="10"/>
        <v>488</v>
      </c>
      <c r="M149" s="22">
        <f t="shared" si="10"/>
        <v>96</v>
      </c>
      <c r="N149" s="22">
        <f t="shared" si="10"/>
        <v>0</v>
      </c>
      <c r="O149" s="22">
        <f t="shared" si="10"/>
        <v>0</v>
      </c>
      <c r="P149" s="22">
        <f t="shared" si="10"/>
        <v>0</v>
      </c>
      <c r="Q149" s="22">
        <f t="shared" si="10"/>
        <v>0</v>
      </c>
      <c r="R149" s="22">
        <f t="shared" si="10"/>
        <v>0</v>
      </c>
      <c r="S149" s="22">
        <f t="shared" si="10"/>
        <v>0</v>
      </c>
      <c r="T149" s="22">
        <f t="shared" si="10"/>
        <v>0</v>
      </c>
      <c r="U149" s="22">
        <f t="shared" si="10"/>
        <v>0</v>
      </c>
      <c r="V149" s="22">
        <f t="shared" si="10"/>
        <v>0</v>
      </c>
      <c r="W149" s="22">
        <f t="shared" si="10"/>
        <v>0</v>
      </c>
      <c r="X149" s="22"/>
      <c r="Y149" s="22"/>
      <c r="Z149" s="22"/>
      <c r="AA149" s="22"/>
      <c r="AB149" s="22"/>
      <c r="AC149" s="22"/>
      <c r="AD149" s="22"/>
      <c r="AE149" s="22"/>
      <c r="AF149" s="22"/>
      <c r="AG149" s="22"/>
      <c r="AH149" s="22"/>
      <c r="AI149" s="22"/>
    </row>
    <row r="150" s="3" customFormat="1" ht="67" customHeight="1" spans="1:35">
      <c r="A150" s="21">
        <f>SUBTOTAL(103,$B$150:B150)*1</f>
        <v>1</v>
      </c>
      <c r="B150" s="26" t="s">
        <v>728</v>
      </c>
      <c r="C150" s="26" t="s">
        <v>729</v>
      </c>
      <c r="D150" s="22" t="s">
        <v>669</v>
      </c>
      <c r="E150" s="22" t="s">
        <v>730</v>
      </c>
      <c r="F150" s="21">
        <v>2023</v>
      </c>
      <c r="G150" s="21" t="s">
        <v>708</v>
      </c>
      <c r="H150" s="21" t="s">
        <v>709</v>
      </c>
      <c r="I150" s="21">
        <v>18909150737</v>
      </c>
      <c r="J150" s="22">
        <v>488</v>
      </c>
      <c r="K150" s="22">
        <v>488</v>
      </c>
      <c r="L150" s="22">
        <v>488</v>
      </c>
      <c r="M150" s="22"/>
      <c r="N150" s="22"/>
      <c r="O150" s="22"/>
      <c r="P150" s="22"/>
      <c r="Q150" s="22"/>
      <c r="R150" s="22"/>
      <c r="S150" s="22"/>
      <c r="T150" s="22"/>
      <c r="U150" s="22"/>
      <c r="V150" s="22"/>
      <c r="W150" s="22"/>
      <c r="X150" s="22" t="s">
        <v>124</v>
      </c>
      <c r="Y150" s="22" t="s">
        <v>125</v>
      </c>
      <c r="Z150" s="22" t="s">
        <v>126</v>
      </c>
      <c r="AA150" s="22" t="s">
        <v>126</v>
      </c>
      <c r="AB150" s="22" t="s">
        <v>126</v>
      </c>
      <c r="AC150" s="22" t="s">
        <v>126</v>
      </c>
      <c r="AD150" s="22">
        <v>227</v>
      </c>
      <c r="AE150" s="22">
        <v>681</v>
      </c>
      <c r="AF150" s="22">
        <v>681</v>
      </c>
      <c r="AG150" s="22" t="s">
        <v>731</v>
      </c>
      <c r="AH150" s="26" t="s">
        <v>732</v>
      </c>
      <c r="AI150" s="22"/>
    </row>
    <row r="151" s="3" customFormat="1" ht="53.1" customHeight="1" spans="1:35">
      <c r="A151" s="21">
        <f>SUBTOTAL(103,$B$150:B151)*1</f>
        <v>2</v>
      </c>
      <c r="B151" s="29" t="s">
        <v>733</v>
      </c>
      <c r="C151" s="22" t="s">
        <v>734</v>
      </c>
      <c r="D151" s="22" t="s">
        <v>669</v>
      </c>
      <c r="E151" s="22"/>
      <c r="F151" s="21">
        <v>2023</v>
      </c>
      <c r="G151" s="21" t="s">
        <v>735</v>
      </c>
      <c r="H151" s="21" t="s">
        <v>736</v>
      </c>
      <c r="I151" s="51">
        <v>13992534136</v>
      </c>
      <c r="J151" s="22">
        <v>96</v>
      </c>
      <c r="K151" s="22">
        <v>96</v>
      </c>
      <c r="L151" s="22"/>
      <c r="M151" s="22">
        <v>96</v>
      </c>
      <c r="N151" s="22"/>
      <c r="O151" s="22"/>
      <c r="P151" s="22"/>
      <c r="Q151" s="22"/>
      <c r="R151" s="22"/>
      <c r="S151" s="22"/>
      <c r="T151" s="22"/>
      <c r="U151" s="22"/>
      <c r="V151" s="22"/>
      <c r="W151" s="22"/>
      <c r="X151" s="22" t="s">
        <v>124</v>
      </c>
      <c r="Y151" s="22" t="s">
        <v>125</v>
      </c>
      <c r="Z151" s="22" t="s">
        <v>126</v>
      </c>
      <c r="AA151" s="22" t="s">
        <v>126</v>
      </c>
      <c r="AB151" s="22" t="s">
        <v>126</v>
      </c>
      <c r="AC151" s="22" t="s">
        <v>126</v>
      </c>
      <c r="AD151" s="22">
        <v>80</v>
      </c>
      <c r="AE151" s="22">
        <v>80</v>
      </c>
      <c r="AF151" s="22">
        <v>80</v>
      </c>
      <c r="AG151" s="22" t="s">
        <v>737</v>
      </c>
      <c r="AH151" s="22" t="s">
        <v>734</v>
      </c>
      <c r="AI151" s="22"/>
    </row>
    <row r="152" s="3" customFormat="1" ht="35.1" customHeight="1" spans="1:35">
      <c r="A152" s="21" t="s">
        <v>33</v>
      </c>
      <c r="B152" s="29"/>
      <c r="C152" s="22"/>
      <c r="D152" s="22"/>
      <c r="E152" s="22"/>
      <c r="F152" s="21"/>
      <c r="G152" s="21"/>
      <c r="H152" s="21"/>
      <c r="I152" s="21"/>
      <c r="J152" s="22">
        <f t="shared" ref="J152:W152" si="11">SUM(J153,J155,J156)</f>
        <v>519</v>
      </c>
      <c r="K152" s="22">
        <f t="shared" si="11"/>
        <v>519</v>
      </c>
      <c r="L152" s="22">
        <f t="shared" si="11"/>
        <v>519</v>
      </c>
      <c r="M152" s="22">
        <f t="shared" si="11"/>
        <v>0</v>
      </c>
      <c r="N152" s="22">
        <f t="shared" si="11"/>
        <v>0</v>
      </c>
      <c r="O152" s="22">
        <f t="shared" si="11"/>
        <v>0</v>
      </c>
      <c r="P152" s="22">
        <f t="shared" si="11"/>
        <v>0</v>
      </c>
      <c r="Q152" s="22">
        <f t="shared" si="11"/>
        <v>0</v>
      </c>
      <c r="R152" s="22">
        <f t="shared" si="11"/>
        <v>0</v>
      </c>
      <c r="S152" s="22">
        <f t="shared" si="11"/>
        <v>0</v>
      </c>
      <c r="T152" s="22">
        <f t="shared" si="11"/>
        <v>0</v>
      </c>
      <c r="U152" s="22">
        <f t="shared" si="11"/>
        <v>0</v>
      </c>
      <c r="V152" s="22">
        <f t="shared" si="11"/>
        <v>0</v>
      </c>
      <c r="W152" s="22">
        <f t="shared" si="11"/>
        <v>0</v>
      </c>
      <c r="X152" s="22"/>
      <c r="Y152" s="22"/>
      <c r="Z152" s="22"/>
      <c r="AA152" s="22"/>
      <c r="AB152" s="22"/>
      <c r="AC152" s="22"/>
      <c r="AD152" s="22"/>
      <c r="AE152" s="22"/>
      <c r="AF152" s="22"/>
      <c r="AG152" s="22"/>
      <c r="AH152" s="22"/>
      <c r="AI152" s="22"/>
    </row>
    <row r="153" s="3" customFormat="1" ht="35.1" customHeight="1" spans="1:35">
      <c r="A153" s="21" t="s">
        <v>34</v>
      </c>
      <c r="B153" s="29"/>
      <c r="C153" s="22"/>
      <c r="D153" s="22"/>
      <c r="E153" s="22"/>
      <c r="F153" s="21"/>
      <c r="G153" s="21"/>
      <c r="H153" s="21"/>
      <c r="I153" s="21"/>
      <c r="J153" s="22">
        <f t="shared" ref="J153:W153" si="12">SUM(J154)</f>
        <v>519</v>
      </c>
      <c r="K153" s="22">
        <f t="shared" si="12"/>
        <v>519</v>
      </c>
      <c r="L153" s="22">
        <f t="shared" si="12"/>
        <v>519</v>
      </c>
      <c r="M153" s="22">
        <f t="shared" si="12"/>
        <v>0</v>
      </c>
      <c r="N153" s="22">
        <f t="shared" si="12"/>
        <v>0</v>
      </c>
      <c r="O153" s="22">
        <f t="shared" si="12"/>
        <v>0</v>
      </c>
      <c r="P153" s="22">
        <f t="shared" si="12"/>
        <v>0</v>
      </c>
      <c r="Q153" s="22">
        <f t="shared" si="12"/>
        <v>0</v>
      </c>
      <c r="R153" s="22">
        <f t="shared" si="12"/>
        <v>0</v>
      </c>
      <c r="S153" s="22">
        <f t="shared" si="12"/>
        <v>0</v>
      </c>
      <c r="T153" s="22">
        <f t="shared" si="12"/>
        <v>0</v>
      </c>
      <c r="U153" s="22">
        <f t="shared" si="12"/>
        <v>0</v>
      </c>
      <c r="V153" s="22">
        <f t="shared" si="12"/>
        <v>0</v>
      </c>
      <c r="W153" s="22">
        <f t="shared" si="12"/>
        <v>0</v>
      </c>
      <c r="X153" s="22"/>
      <c r="Y153" s="22"/>
      <c r="Z153" s="22"/>
      <c r="AA153" s="22"/>
      <c r="AB153" s="22"/>
      <c r="AC153" s="22"/>
      <c r="AD153" s="22"/>
      <c r="AE153" s="22"/>
      <c r="AF153" s="22"/>
      <c r="AG153" s="22"/>
      <c r="AH153" s="22"/>
      <c r="AI153" s="22"/>
    </row>
    <row r="154" s="3" customFormat="1" ht="67.5" spans="1:35">
      <c r="A154" s="21">
        <f>SUBTOTAL(103,$B$154:B154)*1</f>
        <v>1</v>
      </c>
      <c r="B154" s="29" t="s">
        <v>738</v>
      </c>
      <c r="C154" s="29" t="s">
        <v>739</v>
      </c>
      <c r="D154" s="29" t="s">
        <v>740</v>
      </c>
      <c r="E154" s="22" t="s">
        <v>741</v>
      </c>
      <c r="F154" s="21">
        <v>2023</v>
      </c>
      <c r="G154" s="21" t="s">
        <v>742</v>
      </c>
      <c r="H154" s="21" t="s">
        <v>256</v>
      </c>
      <c r="I154" s="21">
        <v>15309151010</v>
      </c>
      <c r="J154" s="33">
        <v>519</v>
      </c>
      <c r="K154" s="33">
        <v>519</v>
      </c>
      <c r="L154" s="33">
        <v>519</v>
      </c>
      <c r="M154" s="22"/>
      <c r="N154" s="22"/>
      <c r="O154" s="22"/>
      <c r="P154" s="22"/>
      <c r="Q154" s="22"/>
      <c r="R154" s="22"/>
      <c r="S154" s="22"/>
      <c r="T154" s="22"/>
      <c r="U154" s="22"/>
      <c r="V154" s="22"/>
      <c r="W154" s="22"/>
      <c r="X154" s="22" t="s">
        <v>124</v>
      </c>
      <c r="Y154" s="22" t="s">
        <v>125</v>
      </c>
      <c r="Z154" s="22" t="s">
        <v>126</v>
      </c>
      <c r="AA154" s="22" t="s">
        <v>126</v>
      </c>
      <c r="AB154" s="22" t="s">
        <v>126</v>
      </c>
      <c r="AC154" s="22" t="s">
        <v>126</v>
      </c>
      <c r="AD154" s="22">
        <v>1730</v>
      </c>
      <c r="AE154" s="22">
        <v>1730</v>
      </c>
      <c r="AF154" s="22">
        <v>1730</v>
      </c>
      <c r="AG154" s="22" t="s">
        <v>743</v>
      </c>
      <c r="AH154" s="22" t="s">
        <v>744</v>
      </c>
      <c r="AI154" s="22"/>
    </row>
    <row r="155" s="3" customFormat="1" ht="35.1" customHeight="1" spans="1:35">
      <c r="A155" s="21" t="s">
        <v>35</v>
      </c>
      <c r="B155" s="29"/>
      <c r="C155" s="22"/>
      <c r="D155" s="22"/>
      <c r="E155" s="22"/>
      <c r="F155" s="21"/>
      <c r="G155" s="21"/>
      <c r="H155" s="21"/>
      <c r="I155" s="21"/>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row>
    <row r="156" s="3" customFormat="1" ht="35.1" customHeight="1" spans="1:35">
      <c r="A156" s="21" t="s">
        <v>36</v>
      </c>
      <c r="B156" s="29"/>
      <c r="C156" s="22"/>
      <c r="D156" s="22"/>
      <c r="E156" s="22"/>
      <c r="F156" s="21"/>
      <c r="G156" s="21"/>
      <c r="H156" s="21"/>
      <c r="I156" s="21"/>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row>
    <row r="157" s="3" customFormat="1" ht="35.1" customHeight="1" spans="1:35">
      <c r="A157" s="21" t="s">
        <v>37</v>
      </c>
      <c r="B157" s="29"/>
      <c r="C157" s="22"/>
      <c r="D157" s="22"/>
      <c r="E157" s="22"/>
      <c r="F157" s="21"/>
      <c r="G157" s="21"/>
      <c r="H157" s="21"/>
      <c r="I157" s="21"/>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row>
    <row r="158" s="3" customFormat="1" ht="35.1" customHeight="1" spans="1:35">
      <c r="A158" s="21" t="s">
        <v>38</v>
      </c>
      <c r="B158" s="22"/>
      <c r="C158" s="22"/>
      <c r="D158" s="22"/>
      <c r="E158" s="22"/>
      <c r="F158" s="21"/>
      <c r="G158" s="21"/>
      <c r="H158" s="21"/>
      <c r="I158" s="21"/>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row>
    <row r="159" s="3" customFormat="1" ht="35.1" customHeight="1" spans="1:35">
      <c r="A159" s="21" t="s">
        <v>39</v>
      </c>
      <c r="B159" s="22"/>
      <c r="C159" s="22"/>
      <c r="D159" s="22"/>
      <c r="E159" s="22"/>
      <c r="F159" s="21"/>
      <c r="G159" s="21"/>
      <c r="H159" s="21"/>
      <c r="I159" s="21"/>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row>
    <row r="160" s="3" customFormat="1" ht="35.1" customHeight="1" spans="1:35">
      <c r="A160" s="21" t="s">
        <v>40</v>
      </c>
      <c r="B160" s="29"/>
      <c r="C160" s="22"/>
      <c r="D160" s="22"/>
      <c r="E160" s="22"/>
      <c r="F160" s="21"/>
      <c r="G160" s="21"/>
      <c r="H160" s="21"/>
      <c r="I160" s="21"/>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row>
    <row r="161" s="3" customFormat="1" ht="35.1" customHeight="1" spans="1:35">
      <c r="A161" s="21" t="s">
        <v>41</v>
      </c>
      <c r="B161" s="29"/>
      <c r="C161" s="22"/>
      <c r="D161" s="22"/>
      <c r="E161" s="22"/>
      <c r="F161" s="21"/>
      <c r="G161" s="21"/>
      <c r="H161" s="21"/>
      <c r="I161" s="21"/>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row>
    <row r="162" s="3" customFormat="1" ht="35.1" customHeight="1" spans="1:35">
      <c r="A162" s="21" t="s">
        <v>42</v>
      </c>
      <c r="B162" s="22"/>
      <c r="C162" s="22"/>
      <c r="D162" s="22"/>
      <c r="E162" s="22"/>
      <c r="F162" s="21"/>
      <c r="G162" s="21"/>
      <c r="H162" s="21"/>
      <c r="I162" s="21"/>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row>
    <row r="163" s="3" customFormat="1" ht="35.1" customHeight="1" spans="1:35">
      <c r="A163" s="21" t="s">
        <v>43</v>
      </c>
      <c r="B163" s="22"/>
      <c r="C163" s="22"/>
      <c r="D163" s="22"/>
      <c r="E163" s="22"/>
      <c r="F163" s="21"/>
      <c r="G163" s="21"/>
      <c r="H163" s="21"/>
      <c r="I163" s="21"/>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row>
    <row r="164" s="3" customFormat="1" ht="35.1" customHeight="1" spans="1:35">
      <c r="A164" s="21" t="s">
        <v>44</v>
      </c>
      <c r="B164" s="22"/>
      <c r="C164" s="22"/>
      <c r="D164" s="22"/>
      <c r="E164" s="22"/>
      <c r="F164" s="21"/>
      <c r="G164" s="21"/>
      <c r="H164" s="21"/>
      <c r="I164" s="21"/>
      <c r="J164" s="22">
        <f t="shared" ref="J164:W164" si="13">SUM(J165)</f>
        <v>96</v>
      </c>
      <c r="K164" s="22">
        <f t="shared" si="13"/>
        <v>0</v>
      </c>
      <c r="L164" s="22">
        <f t="shared" si="13"/>
        <v>0</v>
      </c>
      <c r="M164" s="22">
        <f t="shared" si="13"/>
        <v>0</v>
      </c>
      <c r="N164" s="22">
        <f t="shared" si="13"/>
        <v>0</v>
      </c>
      <c r="O164" s="22">
        <f t="shared" si="13"/>
        <v>0</v>
      </c>
      <c r="P164" s="22">
        <f t="shared" si="13"/>
        <v>96</v>
      </c>
      <c r="Q164" s="22">
        <f t="shared" si="13"/>
        <v>0</v>
      </c>
      <c r="R164" s="22">
        <f t="shared" si="13"/>
        <v>0</v>
      </c>
      <c r="S164" s="22">
        <f t="shared" si="13"/>
        <v>0</v>
      </c>
      <c r="T164" s="22">
        <f t="shared" si="13"/>
        <v>0</v>
      </c>
      <c r="U164" s="22">
        <f t="shared" si="13"/>
        <v>0</v>
      </c>
      <c r="V164" s="22">
        <f t="shared" si="13"/>
        <v>0</v>
      </c>
      <c r="W164" s="22">
        <f t="shared" si="13"/>
        <v>0</v>
      </c>
      <c r="X164" s="22"/>
      <c r="Y164" s="22"/>
      <c r="Z164" s="22"/>
      <c r="AA164" s="22"/>
      <c r="AB164" s="22"/>
      <c r="AC164" s="22"/>
      <c r="AD164" s="22"/>
      <c r="AE164" s="22"/>
      <c r="AF164" s="22"/>
      <c r="AG164" s="22"/>
      <c r="AH164" s="22"/>
      <c r="AI164" s="22"/>
    </row>
    <row r="165" s="3" customFormat="1" ht="71" customHeight="1" spans="1:35">
      <c r="A165" s="21">
        <f>SUBTOTAL(103,$B$165:B165)*1</f>
        <v>1</v>
      </c>
      <c r="B165" s="22" t="s">
        <v>45</v>
      </c>
      <c r="C165" s="26" t="s">
        <v>745</v>
      </c>
      <c r="D165" s="22" t="s">
        <v>285</v>
      </c>
      <c r="E165" s="22" t="s">
        <v>707</v>
      </c>
      <c r="F165" s="21">
        <v>2023</v>
      </c>
      <c r="G165" s="21" t="s">
        <v>746</v>
      </c>
      <c r="H165" s="21" t="s">
        <v>747</v>
      </c>
      <c r="I165" s="21">
        <v>13509150329</v>
      </c>
      <c r="J165" s="22">
        <v>96</v>
      </c>
      <c r="K165" s="22"/>
      <c r="L165" s="22"/>
      <c r="M165" s="22"/>
      <c r="N165" s="22"/>
      <c r="O165" s="22"/>
      <c r="P165" s="22">
        <v>96</v>
      </c>
      <c r="Q165" s="22"/>
      <c r="R165" s="22"/>
      <c r="S165" s="22"/>
      <c r="T165" s="22"/>
      <c r="U165" s="22"/>
      <c r="V165" s="22"/>
      <c r="W165" s="22"/>
      <c r="X165" s="22" t="s">
        <v>748</v>
      </c>
      <c r="Y165" s="22" t="s">
        <v>125</v>
      </c>
      <c r="Z165" s="22" t="s">
        <v>126</v>
      </c>
      <c r="AA165" s="22" t="s">
        <v>126</v>
      </c>
      <c r="AB165" s="22" t="s">
        <v>126</v>
      </c>
      <c r="AC165" s="22" t="s">
        <v>126</v>
      </c>
      <c r="AD165" s="21">
        <v>40</v>
      </c>
      <c r="AE165" s="21">
        <v>139</v>
      </c>
      <c r="AF165" s="22">
        <v>139</v>
      </c>
      <c r="AG165" s="26" t="s">
        <v>749</v>
      </c>
      <c r="AH165" s="26" t="s">
        <v>749</v>
      </c>
      <c r="AI165" s="22"/>
    </row>
    <row r="166" s="3" customFormat="1" ht="35.1" customHeight="1" spans="1:35">
      <c r="A166" s="21" t="s">
        <v>46</v>
      </c>
      <c r="B166" s="22"/>
      <c r="C166" s="22"/>
      <c r="D166" s="22"/>
      <c r="E166" s="22"/>
      <c r="F166" s="21"/>
      <c r="G166" s="21"/>
      <c r="H166" s="21"/>
      <c r="I166" s="21"/>
      <c r="J166" s="22">
        <f t="shared" ref="J166:W166" si="14">SUM(J167,J169,J171,J172,J173)</f>
        <v>1200</v>
      </c>
      <c r="K166" s="22">
        <f t="shared" si="14"/>
        <v>1200</v>
      </c>
      <c r="L166" s="22">
        <f t="shared" si="14"/>
        <v>1200</v>
      </c>
      <c r="M166" s="22">
        <f t="shared" si="14"/>
        <v>0</v>
      </c>
      <c r="N166" s="22">
        <f t="shared" si="14"/>
        <v>0</v>
      </c>
      <c r="O166" s="22">
        <f t="shared" si="14"/>
        <v>0</v>
      </c>
      <c r="P166" s="22">
        <f t="shared" si="14"/>
        <v>0</v>
      </c>
      <c r="Q166" s="22">
        <f t="shared" si="14"/>
        <v>0</v>
      </c>
      <c r="R166" s="22">
        <f t="shared" si="14"/>
        <v>0</v>
      </c>
      <c r="S166" s="22">
        <f t="shared" si="14"/>
        <v>0</v>
      </c>
      <c r="T166" s="22">
        <f t="shared" si="14"/>
        <v>0</v>
      </c>
      <c r="U166" s="22">
        <f t="shared" si="14"/>
        <v>0</v>
      </c>
      <c r="V166" s="22">
        <f t="shared" si="14"/>
        <v>0</v>
      </c>
      <c r="W166" s="22">
        <f t="shared" si="14"/>
        <v>0</v>
      </c>
      <c r="X166" s="22"/>
      <c r="Y166" s="22"/>
      <c r="Z166" s="22"/>
      <c r="AA166" s="22"/>
      <c r="AB166" s="22"/>
      <c r="AC166" s="22"/>
      <c r="AD166" s="22"/>
      <c r="AE166" s="22"/>
      <c r="AF166" s="22"/>
      <c r="AG166" s="22"/>
      <c r="AH166" s="22"/>
      <c r="AI166" s="22"/>
    </row>
    <row r="167" s="3" customFormat="1" ht="35.1" customHeight="1" spans="1:35">
      <c r="A167" s="21" t="s">
        <v>47</v>
      </c>
      <c r="B167" s="22"/>
      <c r="C167" s="22"/>
      <c r="D167" s="22"/>
      <c r="E167" s="22"/>
      <c r="F167" s="21"/>
      <c r="G167" s="21"/>
      <c r="H167" s="21"/>
      <c r="I167" s="21"/>
      <c r="J167" s="22">
        <f t="shared" ref="J167:W167" si="15">SUM(J168)</f>
        <v>400</v>
      </c>
      <c r="K167" s="22">
        <f t="shared" si="15"/>
        <v>400</v>
      </c>
      <c r="L167" s="22">
        <f t="shared" si="15"/>
        <v>400</v>
      </c>
      <c r="M167" s="22">
        <f t="shared" si="15"/>
        <v>0</v>
      </c>
      <c r="N167" s="22">
        <f t="shared" si="15"/>
        <v>0</v>
      </c>
      <c r="O167" s="22">
        <f t="shared" si="15"/>
        <v>0</v>
      </c>
      <c r="P167" s="22">
        <f t="shared" si="15"/>
        <v>0</v>
      </c>
      <c r="Q167" s="22">
        <f t="shared" si="15"/>
        <v>0</v>
      </c>
      <c r="R167" s="22">
        <f t="shared" si="15"/>
        <v>0</v>
      </c>
      <c r="S167" s="22">
        <f t="shared" si="15"/>
        <v>0</v>
      </c>
      <c r="T167" s="22">
        <f t="shared" si="15"/>
        <v>0</v>
      </c>
      <c r="U167" s="22">
        <f t="shared" si="15"/>
        <v>0</v>
      </c>
      <c r="V167" s="22">
        <f t="shared" si="15"/>
        <v>0</v>
      </c>
      <c r="W167" s="22">
        <f t="shared" si="15"/>
        <v>0</v>
      </c>
      <c r="X167" s="22"/>
      <c r="Y167" s="22"/>
      <c r="Z167" s="22"/>
      <c r="AA167" s="22"/>
      <c r="AB167" s="22"/>
      <c r="AC167" s="22"/>
      <c r="AD167" s="22"/>
      <c r="AE167" s="22"/>
      <c r="AF167" s="22"/>
      <c r="AG167" s="22"/>
      <c r="AH167" s="22"/>
      <c r="AI167" s="22"/>
    </row>
    <row r="168" s="3" customFormat="1" ht="67.5" spans="1:35">
      <c r="A168" s="21">
        <f>SUBTOTAL(103,$B$168:B168)*1</f>
        <v>1</v>
      </c>
      <c r="B168" s="29" t="s">
        <v>750</v>
      </c>
      <c r="C168" s="29" t="s">
        <v>751</v>
      </c>
      <c r="D168" s="29" t="s">
        <v>740</v>
      </c>
      <c r="E168" s="22" t="s">
        <v>741</v>
      </c>
      <c r="F168" s="21">
        <v>2023</v>
      </c>
      <c r="G168" s="21" t="s">
        <v>742</v>
      </c>
      <c r="H168" s="21" t="s">
        <v>256</v>
      </c>
      <c r="I168" s="21">
        <v>15309151010</v>
      </c>
      <c r="J168" s="33">
        <v>400</v>
      </c>
      <c r="K168" s="33">
        <v>400</v>
      </c>
      <c r="L168" s="33">
        <v>400</v>
      </c>
      <c r="M168" s="22"/>
      <c r="N168" s="22"/>
      <c r="O168" s="22"/>
      <c r="P168" s="22"/>
      <c r="Q168" s="22"/>
      <c r="R168" s="22"/>
      <c r="S168" s="22"/>
      <c r="T168" s="22"/>
      <c r="U168" s="22"/>
      <c r="V168" s="22"/>
      <c r="W168" s="22"/>
      <c r="X168" s="22" t="s">
        <v>124</v>
      </c>
      <c r="Y168" s="22" t="s">
        <v>125</v>
      </c>
      <c r="Z168" s="22" t="s">
        <v>126</v>
      </c>
      <c r="AA168" s="22" t="s">
        <v>126</v>
      </c>
      <c r="AB168" s="22" t="s">
        <v>126</v>
      </c>
      <c r="AC168" s="22" t="s">
        <v>126</v>
      </c>
      <c r="AD168" s="22">
        <v>1365</v>
      </c>
      <c r="AE168" s="22">
        <v>1365</v>
      </c>
      <c r="AF168" s="22">
        <v>1365</v>
      </c>
      <c r="AG168" s="22" t="s">
        <v>743</v>
      </c>
      <c r="AH168" s="22" t="s">
        <v>752</v>
      </c>
      <c r="AI168" s="22"/>
    </row>
    <row r="169" s="3" customFormat="1" ht="50.1" customHeight="1" spans="1:35">
      <c r="A169" s="21" t="s">
        <v>753</v>
      </c>
      <c r="B169" s="22"/>
      <c r="C169" s="22"/>
      <c r="D169" s="22"/>
      <c r="E169" s="22"/>
      <c r="F169" s="21"/>
      <c r="G169" s="21"/>
      <c r="H169" s="21"/>
      <c r="I169" s="21"/>
      <c r="J169" s="22">
        <f t="shared" ref="J169:W169" si="16">SUM(J170)</f>
        <v>500</v>
      </c>
      <c r="K169" s="22">
        <f t="shared" si="16"/>
        <v>500</v>
      </c>
      <c r="L169" s="22">
        <f t="shared" si="16"/>
        <v>500</v>
      </c>
      <c r="M169" s="22">
        <f t="shared" si="16"/>
        <v>0</v>
      </c>
      <c r="N169" s="22">
        <f t="shared" si="16"/>
        <v>0</v>
      </c>
      <c r="O169" s="22">
        <f t="shared" si="16"/>
        <v>0</v>
      </c>
      <c r="P169" s="22">
        <f t="shared" si="16"/>
        <v>0</v>
      </c>
      <c r="Q169" s="22">
        <f t="shared" si="16"/>
        <v>0</v>
      </c>
      <c r="R169" s="22">
        <f t="shared" si="16"/>
        <v>0</v>
      </c>
      <c r="S169" s="22">
        <f t="shared" si="16"/>
        <v>0</v>
      </c>
      <c r="T169" s="22">
        <f t="shared" si="16"/>
        <v>0</v>
      </c>
      <c r="U169" s="22">
        <f t="shared" si="16"/>
        <v>0</v>
      </c>
      <c r="V169" s="22">
        <f t="shared" si="16"/>
        <v>0</v>
      </c>
      <c r="W169" s="22">
        <f t="shared" si="16"/>
        <v>0</v>
      </c>
      <c r="X169" s="22"/>
      <c r="Y169" s="22"/>
      <c r="Z169" s="22"/>
      <c r="AA169" s="22"/>
      <c r="AB169" s="22"/>
      <c r="AC169" s="22"/>
      <c r="AD169" s="22"/>
      <c r="AE169" s="22"/>
      <c r="AF169" s="22"/>
      <c r="AG169" s="22"/>
      <c r="AH169" s="22"/>
      <c r="AI169" s="22"/>
    </row>
    <row r="170" s="3" customFormat="1" ht="40.5" spans="1:35">
      <c r="A170" s="21">
        <f>SUBTOTAL(103,$B$170:B170)*1</f>
        <v>1</v>
      </c>
      <c r="B170" s="22" t="s">
        <v>754</v>
      </c>
      <c r="C170" s="22" t="s">
        <v>755</v>
      </c>
      <c r="D170" s="22" t="s">
        <v>668</v>
      </c>
      <c r="E170" s="22" t="s">
        <v>668</v>
      </c>
      <c r="F170" s="21">
        <v>2023</v>
      </c>
      <c r="G170" s="21" t="s">
        <v>742</v>
      </c>
      <c r="H170" s="21" t="s">
        <v>256</v>
      </c>
      <c r="I170" s="21">
        <v>15309151010</v>
      </c>
      <c r="J170" s="22">
        <v>500</v>
      </c>
      <c r="K170" s="22">
        <v>500</v>
      </c>
      <c r="L170" s="22">
        <v>500</v>
      </c>
      <c r="M170" s="22"/>
      <c r="N170" s="22"/>
      <c r="O170" s="22"/>
      <c r="P170" s="22"/>
      <c r="Q170" s="22"/>
      <c r="R170" s="22"/>
      <c r="S170" s="22"/>
      <c r="T170" s="22"/>
      <c r="U170" s="22"/>
      <c r="V170" s="22"/>
      <c r="W170" s="22"/>
      <c r="X170" s="22" t="s">
        <v>124</v>
      </c>
      <c r="Y170" s="22" t="s">
        <v>125</v>
      </c>
      <c r="Z170" s="22" t="s">
        <v>126</v>
      </c>
      <c r="AA170" s="22" t="s">
        <v>126</v>
      </c>
      <c r="AB170" s="22" t="s">
        <v>126</v>
      </c>
      <c r="AC170" s="22" t="s">
        <v>126</v>
      </c>
      <c r="AD170" s="22">
        <v>280</v>
      </c>
      <c r="AE170" s="22">
        <v>352</v>
      </c>
      <c r="AF170" s="22">
        <v>352</v>
      </c>
      <c r="AG170" s="22" t="s">
        <v>756</v>
      </c>
      <c r="AH170" s="22" t="s">
        <v>756</v>
      </c>
      <c r="AI170" s="22"/>
    </row>
    <row r="171" s="3" customFormat="1" ht="35.1" customHeight="1" spans="1:35">
      <c r="A171" s="21" t="s">
        <v>49</v>
      </c>
      <c r="B171" s="22"/>
      <c r="C171" s="22"/>
      <c r="D171" s="22"/>
      <c r="E171" s="22"/>
      <c r="F171" s="21"/>
      <c r="G171" s="21"/>
      <c r="H171" s="21"/>
      <c r="I171" s="21"/>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row>
    <row r="172" s="3" customFormat="1" ht="35.1" customHeight="1" spans="1:35">
      <c r="A172" s="21" t="s">
        <v>50</v>
      </c>
      <c r="B172" s="22"/>
      <c r="C172" s="22"/>
      <c r="D172" s="22"/>
      <c r="E172" s="22"/>
      <c r="F172" s="21"/>
      <c r="G172" s="21"/>
      <c r="H172" s="21"/>
      <c r="I172" s="21"/>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row>
    <row r="173" s="3" customFormat="1" ht="35.1" customHeight="1" spans="1:35">
      <c r="A173" s="21" t="s">
        <v>23</v>
      </c>
      <c r="B173" s="22"/>
      <c r="C173" s="22"/>
      <c r="D173" s="22"/>
      <c r="E173" s="22"/>
      <c r="F173" s="21"/>
      <c r="G173" s="21"/>
      <c r="H173" s="21"/>
      <c r="I173" s="21"/>
      <c r="J173" s="22">
        <f t="shared" ref="J173:W173" si="17">SUM(J174)</f>
        <v>300</v>
      </c>
      <c r="K173" s="22">
        <f t="shared" si="17"/>
        <v>300</v>
      </c>
      <c r="L173" s="22">
        <f t="shared" si="17"/>
        <v>300</v>
      </c>
      <c r="M173" s="22">
        <f t="shared" si="17"/>
        <v>0</v>
      </c>
      <c r="N173" s="22">
        <f t="shared" si="17"/>
        <v>0</v>
      </c>
      <c r="O173" s="22">
        <f t="shared" si="17"/>
        <v>0</v>
      </c>
      <c r="P173" s="22">
        <f t="shared" si="17"/>
        <v>0</v>
      </c>
      <c r="Q173" s="22">
        <f t="shared" si="17"/>
        <v>0</v>
      </c>
      <c r="R173" s="22">
        <f t="shared" si="17"/>
        <v>0</v>
      </c>
      <c r="S173" s="22">
        <f t="shared" si="17"/>
        <v>0</v>
      </c>
      <c r="T173" s="22">
        <f t="shared" si="17"/>
        <v>0</v>
      </c>
      <c r="U173" s="22">
        <f t="shared" si="17"/>
        <v>0</v>
      </c>
      <c r="V173" s="22">
        <f t="shared" si="17"/>
        <v>0</v>
      </c>
      <c r="W173" s="22">
        <f t="shared" si="17"/>
        <v>0</v>
      </c>
      <c r="X173" s="22"/>
      <c r="Y173" s="22"/>
      <c r="Z173" s="22"/>
      <c r="AA173" s="22"/>
      <c r="AB173" s="22"/>
      <c r="AC173" s="22"/>
      <c r="AD173" s="22"/>
      <c r="AE173" s="22"/>
      <c r="AF173" s="22"/>
      <c r="AG173" s="22"/>
      <c r="AH173" s="22"/>
      <c r="AI173" s="22"/>
    </row>
    <row r="174" s="3" customFormat="1" ht="81" spans="1:35">
      <c r="A174" s="21">
        <f>SUBTOTAL(103,$B$174:B174)*1</f>
        <v>1</v>
      </c>
      <c r="B174" s="22" t="s">
        <v>757</v>
      </c>
      <c r="C174" s="22" t="s">
        <v>758</v>
      </c>
      <c r="D174" s="22" t="s">
        <v>668</v>
      </c>
      <c r="E174" s="22" t="s">
        <v>668</v>
      </c>
      <c r="F174" s="21">
        <v>2023</v>
      </c>
      <c r="G174" s="21" t="s">
        <v>742</v>
      </c>
      <c r="H174" s="21" t="s">
        <v>256</v>
      </c>
      <c r="I174" s="21">
        <v>15309151010</v>
      </c>
      <c r="J174" s="22">
        <v>300</v>
      </c>
      <c r="K174" s="22">
        <v>300</v>
      </c>
      <c r="L174" s="22">
        <v>300</v>
      </c>
      <c r="M174" s="22"/>
      <c r="N174" s="22"/>
      <c r="O174" s="22"/>
      <c r="P174" s="22"/>
      <c r="Q174" s="22"/>
      <c r="R174" s="22"/>
      <c r="S174" s="22"/>
      <c r="T174" s="22"/>
      <c r="U174" s="22"/>
      <c r="V174" s="22"/>
      <c r="W174" s="22"/>
      <c r="X174" s="22" t="s">
        <v>124</v>
      </c>
      <c r="Y174" s="22" t="s">
        <v>125</v>
      </c>
      <c r="Z174" s="22" t="s">
        <v>126</v>
      </c>
      <c r="AA174" s="22" t="s">
        <v>126</v>
      </c>
      <c r="AB174" s="22" t="s">
        <v>126</v>
      </c>
      <c r="AC174" s="22" t="s">
        <v>126</v>
      </c>
      <c r="AD174" s="22">
        <v>1500</v>
      </c>
      <c r="AE174" s="22">
        <v>4500</v>
      </c>
      <c r="AF174" s="22">
        <v>4500</v>
      </c>
      <c r="AG174" s="22" t="s">
        <v>759</v>
      </c>
      <c r="AH174" s="22" t="s">
        <v>760</v>
      </c>
      <c r="AI174" s="22"/>
    </row>
    <row r="175" s="3" customFormat="1" ht="35.1" customHeight="1" spans="1:35">
      <c r="A175" s="21" t="s">
        <v>51</v>
      </c>
      <c r="B175" s="22"/>
      <c r="C175" s="22"/>
      <c r="D175" s="22"/>
      <c r="E175" s="22"/>
      <c r="F175" s="21"/>
      <c r="G175" s="21"/>
      <c r="H175" s="21"/>
      <c r="I175" s="21"/>
      <c r="J175" s="22">
        <f t="shared" ref="J175:W175" si="18">SUM(J176,J178,J192)</f>
        <v>1789</v>
      </c>
      <c r="K175" s="22">
        <f t="shared" si="18"/>
        <v>1730</v>
      </c>
      <c r="L175" s="22">
        <f t="shared" si="18"/>
        <v>920</v>
      </c>
      <c r="M175" s="22">
        <f t="shared" si="18"/>
        <v>810</v>
      </c>
      <c r="N175" s="22">
        <f t="shared" si="18"/>
        <v>0</v>
      </c>
      <c r="O175" s="22">
        <f t="shared" si="18"/>
        <v>0</v>
      </c>
      <c r="P175" s="22">
        <f t="shared" si="18"/>
        <v>59</v>
      </c>
      <c r="Q175" s="22">
        <f t="shared" si="18"/>
        <v>0</v>
      </c>
      <c r="R175" s="22">
        <f t="shared" si="18"/>
        <v>0</v>
      </c>
      <c r="S175" s="22">
        <f t="shared" si="18"/>
        <v>0</v>
      </c>
      <c r="T175" s="22">
        <f t="shared" si="18"/>
        <v>0</v>
      </c>
      <c r="U175" s="22">
        <f t="shared" si="18"/>
        <v>0</v>
      </c>
      <c r="V175" s="22">
        <f t="shared" si="18"/>
        <v>0</v>
      </c>
      <c r="W175" s="22">
        <f t="shared" si="18"/>
        <v>0</v>
      </c>
      <c r="X175" s="22"/>
      <c r="Y175" s="22"/>
      <c r="Z175" s="22"/>
      <c r="AA175" s="22"/>
      <c r="AB175" s="22"/>
      <c r="AC175" s="22"/>
      <c r="AD175" s="22"/>
      <c r="AE175" s="22"/>
      <c r="AF175" s="22"/>
      <c r="AG175" s="22"/>
      <c r="AH175" s="22"/>
      <c r="AI175" s="22"/>
    </row>
    <row r="176" s="3" customFormat="1" ht="35.1" customHeight="1" spans="1:35">
      <c r="A176" s="21" t="s">
        <v>52</v>
      </c>
      <c r="B176" s="22"/>
      <c r="C176" s="22"/>
      <c r="D176" s="22"/>
      <c r="E176" s="22"/>
      <c r="F176" s="21"/>
      <c r="G176" s="21"/>
      <c r="H176" s="21"/>
      <c r="I176" s="21"/>
      <c r="J176" s="22">
        <f t="shared" ref="J176:W176" si="19">SUM(J177)</f>
        <v>59</v>
      </c>
      <c r="K176" s="22">
        <f t="shared" si="19"/>
        <v>0</v>
      </c>
      <c r="L176" s="22">
        <f t="shared" si="19"/>
        <v>0</v>
      </c>
      <c r="M176" s="22">
        <f t="shared" si="19"/>
        <v>0</v>
      </c>
      <c r="N176" s="22">
        <f t="shared" si="19"/>
        <v>0</v>
      </c>
      <c r="O176" s="22">
        <f t="shared" si="19"/>
        <v>0</v>
      </c>
      <c r="P176" s="22">
        <f t="shared" si="19"/>
        <v>59</v>
      </c>
      <c r="Q176" s="22">
        <f t="shared" si="19"/>
        <v>0</v>
      </c>
      <c r="R176" s="22">
        <f t="shared" si="19"/>
        <v>0</v>
      </c>
      <c r="S176" s="22">
        <f t="shared" si="19"/>
        <v>0</v>
      </c>
      <c r="T176" s="22">
        <f t="shared" si="19"/>
        <v>0</v>
      </c>
      <c r="U176" s="22">
        <f t="shared" si="19"/>
        <v>0</v>
      </c>
      <c r="V176" s="22">
        <f t="shared" si="19"/>
        <v>0</v>
      </c>
      <c r="W176" s="22">
        <f t="shared" si="19"/>
        <v>0</v>
      </c>
      <c r="X176" s="22"/>
      <c r="Y176" s="22"/>
      <c r="Z176" s="22"/>
      <c r="AA176" s="22"/>
      <c r="AB176" s="22"/>
      <c r="AC176" s="22"/>
      <c r="AD176" s="22"/>
      <c r="AE176" s="22"/>
      <c r="AF176" s="22"/>
      <c r="AG176" s="22"/>
      <c r="AH176" s="22"/>
      <c r="AI176" s="22"/>
    </row>
    <row r="177" s="11" customFormat="1" ht="226" customHeight="1" spans="1:35">
      <c r="A177" s="21">
        <f>SUBTOTAL(103,$B$177:B177)*1</f>
        <v>1</v>
      </c>
      <c r="B177" s="22" t="s">
        <v>761</v>
      </c>
      <c r="C177" s="22" t="s">
        <v>762</v>
      </c>
      <c r="D177" s="22" t="s">
        <v>297</v>
      </c>
      <c r="E177" s="22" t="s">
        <v>298</v>
      </c>
      <c r="F177" s="21">
        <v>2023</v>
      </c>
      <c r="G177" s="21" t="s">
        <v>763</v>
      </c>
      <c r="H177" s="21" t="s">
        <v>764</v>
      </c>
      <c r="I177" s="21">
        <v>15909157676</v>
      </c>
      <c r="J177" s="22">
        <v>59</v>
      </c>
      <c r="K177" s="22"/>
      <c r="L177" s="22"/>
      <c r="M177" s="22"/>
      <c r="N177" s="22"/>
      <c r="O177" s="22"/>
      <c r="P177" s="52">
        <v>59</v>
      </c>
      <c r="Q177" s="22"/>
      <c r="R177" s="22"/>
      <c r="S177" s="22"/>
      <c r="T177" s="22"/>
      <c r="U177" s="22"/>
      <c r="V177" s="22"/>
      <c r="W177" s="22"/>
      <c r="X177" s="22" t="s">
        <v>124</v>
      </c>
      <c r="Y177" s="22" t="s">
        <v>125</v>
      </c>
      <c r="Z177" s="22" t="s">
        <v>125</v>
      </c>
      <c r="AA177" s="22" t="s">
        <v>126</v>
      </c>
      <c r="AB177" s="22" t="s">
        <v>126</v>
      </c>
      <c r="AC177" s="22" t="s">
        <v>126</v>
      </c>
      <c r="AD177" s="22">
        <v>35</v>
      </c>
      <c r="AE177" s="22">
        <v>113</v>
      </c>
      <c r="AF177" s="22">
        <v>267</v>
      </c>
      <c r="AG177" s="22" t="s">
        <v>765</v>
      </c>
      <c r="AH177" s="22" t="s">
        <v>766</v>
      </c>
      <c r="AI177" s="55"/>
    </row>
    <row r="178" s="3" customFormat="1" ht="35.1" customHeight="1" spans="1:35">
      <c r="A178" s="21" t="s">
        <v>53</v>
      </c>
      <c r="B178" s="22"/>
      <c r="C178" s="22"/>
      <c r="D178" s="22"/>
      <c r="E178" s="22"/>
      <c r="F178" s="21"/>
      <c r="G178" s="21"/>
      <c r="H178" s="21"/>
      <c r="I178" s="21"/>
      <c r="J178" s="22">
        <f t="shared" ref="J178:W178" si="20">SUM(J179:J191)</f>
        <v>1730</v>
      </c>
      <c r="K178" s="22">
        <f t="shared" si="20"/>
        <v>1730</v>
      </c>
      <c r="L178" s="22">
        <f t="shared" si="20"/>
        <v>920</v>
      </c>
      <c r="M178" s="22">
        <f t="shared" si="20"/>
        <v>810</v>
      </c>
      <c r="N178" s="22">
        <f t="shared" si="20"/>
        <v>0</v>
      </c>
      <c r="O178" s="22">
        <f t="shared" si="20"/>
        <v>0</v>
      </c>
      <c r="P178" s="22">
        <f t="shared" si="20"/>
        <v>0</v>
      </c>
      <c r="Q178" s="22">
        <f t="shared" si="20"/>
        <v>0</v>
      </c>
      <c r="R178" s="22">
        <f t="shared" si="20"/>
        <v>0</v>
      </c>
      <c r="S178" s="22">
        <f t="shared" si="20"/>
        <v>0</v>
      </c>
      <c r="T178" s="22">
        <f t="shared" si="20"/>
        <v>0</v>
      </c>
      <c r="U178" s="22">
        <f t="shared" si="20"/>
        <v>0</v>
      </c>
      <c r="V178" s="22">
        <f t="shared" si="20"/>
        <v>0</v>
      </c>
      <c r="W178" s="22">
        <f t="shared" si="20"/>
        <v>0</v>
      </c>
      <c r="X178" s="22"/>
      <c r="Y178" s="22"/>
      <c r="Z178" s="22"/>
      <c r="AA178" s="22"/>
      <c r="AB178" s="22"/>
      <c r="AC178" s="22"/>
      <c r="AD178" s="22"/>
      <c r="AE178" s="22"/>
      <c r="AF178" s="22"/>
      <c r="AG178" s="22"/>
      <c r="AH178" s="22"/>
      <c r="AI178" s="22"/>
    </row>
    <row r="179" s="3" customFormat="1" ht="108" spans="1:35">
      <c r="A179" s="21">
        <f>SUBTOTAL(103,$B$179:B179)*1</f>
        <v>1</v>
      </c>
      <c r="B179" s="22" t="s">
        <v>767</v>
      </c>
      <c r="C179" s="22" t="s">
        <v>768</v>
      </c>
      <c r="D179" s="22" t="s">
        <v>297</v>
      </c>
      <c r="E179" s="22" t="s">
        <v>464</v>
      </c>
      <c r="F179" s="21" t="s">
        <v>120</v>
      </c>
      <c r="G179" s="21" t="s">
        <v>299</v>
      </c>
      <c r="H179" s="21" t="s">
        <v>300</v>
      </c>
      <c r="I179" s="21">
        <v>18509153266</v>
      </c>
      <c r="J179" s="22">
        <v>130</v>
      </c>
      <c r="K179" s="22">
        <v>130</v>
      </c>
      <c r="L179" s="22">
        <v>130</v>
      </c>
      <c r="M179" s="22"/>
      <c r="N179" s="22"/>
      <c r="O179" s="22"/>
      <c r="P179" s="22"/>
      <c r="Q179" s="22"/>
      <c r="R179" s="22"/>
      <c r="S179" s="22"/>
      <c r="T179" s="22"/>
      <c r="U179" s="22"/>
      <c r="V179" s="22"/>
      <c r="W179" s="22"/>
      <c r="X179" s="22" t="s">
        <v>124</v>
      </c>
      <c r="Y179" s="22" t="s">
        <v>125</v>
      </c>
      <c r="Z179" s="22" t="s">
        <v>125</v>
      </c>
      <c r="AA179" s="22" t="s">
        <v>126</v>
      </c>
      <c r="AB179" s="22" t="s">
        <v>126</v>
      </c>
      <c r="AC179" s="22" t="s">
        <v>126</v>
      </c>
      <c r="AD179" s="22">
        <v>120</v>
      </c>
      <c r="AE179" s="22">
        <v>352</v>
      </c>
      <c r="AF179" s="22">
        <v>550</v>
      </c>
      <c r="AG179" s="22" t="s">
        <v>769</v>
      </c>
      <c r="AH179" s="22" t="s">
        <v>770</v>
      </c>
      <c r="AI179" s="22"/>
    </row>
    <row r="180" s="3" customFormat="1" ht="54" spans="1:35">
      <c r="A180" s="21">
        <f>SUBTOTAL(103,$B$179:B180)*1</f>
        <v>2</v>
      </c>
      <c r="B180" s="22" t="s">
        <v>771</v>
      </c>
      <c r="C180" s="22" t="s">
        <v>772</v>
      </c>
      <c r="D180" s="22" t="s">
        <v>136</v>
      </c>
      <c r="E180" s="22" t="s">
        <v>773</v>
      </c>
      <c r="F180" s="21">
        <v>2023</v>
      </c>
      <c r="G180" s="21" t="s">
        <v>138</v>
      </c>
      <c r="H180" s="21" t="s">
        <v>139</v>
      </c>
      <c r="I180" s="21">
        <v>18791459777</v>
      </c>
      <c r="J180" s="22">
        <v>100</v>
      </c>
      <c r="K180" s="22">
        <v>100</v>
      </c>
      <c r="L180" s="22"/>
      <c r="M180" s="22">
        <v>100</v>
      </c>
      <c r="N180" s="22"/>
      <c r="O180" s="22"/>
      <c r="P180" s="22"/>
      <c r="Q180" s="22"/>
      <c r="R180" s="22"/>
      <c r="S180" s="22"/>
      <c r="T180" s="22"/>
      <c r="U180" s="22"/>
      <c r="V180" s="22"/>
      <c r="W180" s="22"/>
      <c r="X180" s="22" t="s">
        <v>124</v>
      </c>
      <c r="Y180" s="22" t="s">
        <v>125</v>
      </c>
      <c r="Z180" s="22" t="s">
        <v>126</v>
      </c>
      <c r="AA180" s="22" t="s">
        <v>125</v>
      </c>
      <c r="AB180" s="22" t="s">
        <v>125</v>
      </c>
      <c r="AC180" s="22" t="s">
        <v>126</v>
      </c>
      <c r="AD180" s="22">
        <v>84</v>
      </c>
      <c r="AE180" s="22">
        <v>205</v>
      </c>
      <c r="AF180" s="22">
        <v>810</v>
      </c>
      <c r="AG180" s="22" t="s">
        <v>774</v>
      </c>
      <c r="AH180" s="22" t="s">
        <v>775</v>
      </c>
      <c r="AI180" s="22"/>
    </row>
    <row r="181" s="12" customFormat="1" ht="81" spans="1:35">
      <c r="A181" s="21">
        <f>SUBTOTAL(103,$B$179:B181)*1</f>
        <v>3</v>
      </c>
      <c r="B181" s="22" t="s">
        <v>776</v>
      </c>
      <c r="C181" s="22" t="s">
        <v>777</v>
      </c>
      <c r="D181" s="22" t="s">
        <v>136</v>
      </c>
      <c r="E181" s="22" t="s">
        <v>778</v>
      </c>
      <c r="F181" s="21">
        <v>2023</v>
      </c>
      <c r="G181" s="21" t="s">
        <v>138</v>
      </c>
      <c r="H181" s="21" t="s">
        <v>139</v>
      </c>
      <c r="I181" s="21">
        <v>18791459777</v>
      </c>
      <c r="J181" s="22">
        <v>400</v>
      </c>
      <c r="K181" s="22">
        <v>400</v>
      </c>
      <c r="L181" s="22"/>
      <c r="M181" s="22">
        <v>400</v>
      </c>
      <c r="N181" s="22"/>
      <c r="O181" s="22"/>
      <c r="P181" s="22"/>
      <c r="Q181" s="22"/>
      <c r="R181" s="22"/>
      <c r="S181" s="22"/>
      <c r="T181" s="22"/>
      <c r="U181" s="22"/>
      <c r="V181" s="22"/>
      <c r="W181" s="22"/>
      <c r="X181" s="22" t="s">
        <v>124</v>
      </c>
      <c r="Y181" s="22" t="s">
        <v>125</v>
      </c>
      <c r="Z181" s="22" t="s">
        <v>126</v>
      </c>
      <c r="AA181" s="22" t="s">
        <v>125</v>
      </c>
      <c r="AB181" s="22" t="s">
        <v>125</v>
      </c>
      <c r="AC181" s="22" t="s">
        <v>126</v>
      </c>
      <c r="AD181" s="54">
        <v>3272</v>
      </c>
      <c r="AE181" s="22">
        <v>9673</v>
      </c>
      <c r="AF181" s="22">
        <v>9673</v>
      </c>
      <c r="AG181" s="22" t="s">
        <v>779</v>
      </c>
      <c r="AH181" s="22" t="s">
        <v>780</v>
      </c>
      <c r="AI181" s="23"/>
    </row>
    <row r="182" s="3" customFormat="1" ht="94.5" spans="1:35">
      <c r="A182" s="21">
        <f>SUBTOTAL(103,$B$179:B182)*1</f>
        <v>4</v>
      </c>
      <c r="B182" s="33" t="s">
        <v>781</v>
      </c>
      <c r="C182" s="29" t="s">
        <v>782</v>
      </c>
      <c r="D182" s="22" t="s">
        <v>150</v>
      </c>
      <c r="E182" s="22" t="s">
        <v>366</v>
      </c>
      <c r="F182" s="21">
        <v>2023</v>
      </c>
      <c r="G182" s="21" t="s">
        <v>152</v>
      </c>
      <c r="H182" s="21" t="s">
        <v>153</v>
      </c>
      <c r="I182" s="21">
        <v>13891513356</v>
      </c>
      <c r="J182" s="22">
        <v>60</v>
      </c>
      <c r="K182" s="22">
        <v>60</v>
      </c>
      <c r="L182" s="22">
        <v>60</v>
      </c>
      <c r="M182" s="22"/>
      <c r="N182" s="22"/>
      <c r="O182" s="22"/>
      <c r="P182" s="22"/>
      <c r="Q182" s="22"/>
      <c r="R182" s="22"/>
      <c r="S182" s="22"/>
      <c r="T182" s="22"/>
      <c r="U182" s="22"/>
      <c r="V182" s="22"/>
      <c r="W182" s="22"/>
      <c r="X182" s="22" t="s">
        <v>124</v>
      </c>
      <c r="Y182" s="22" t="s">
        <v>125</v>
      </c>
      <c r="Z182" s="22" t="s">
        <v>125</v>
      </c>
      <c r="AA182" s="22" t="s">
        <v>125</v>
      </c>
      <c r="AB182" s="22" t="s">
        <v>125</v>
      </c>
      <c r="AC182" s="22" t="s">
        <v>126</v>
      </c>
      <c r="AD182" s="22">
        <v>60</v>
      </c>
      <c r="AE182" s="22">
        <v>175</v>
      </c>
      <c r="AF182" s="22">
        <v>175</v>
      </c>
      <c r="AG182" s="22" t="s">
        <v>783</v>
      </c>
      <c r="AH182" s="22" t="s">
        <v>784</v>
      </c>
      <c r="AI182" s="22"/>
    </row>
    <row r="183" s="3" customFormat="1" ht="94.5" spans="1:35">
      <c r="A183" s="21">
        <f>SUBTOTAL(103,$B$179:B183)*1</f>
        <v>5</v>
      </c>
      <c r="B183" s="33" t="s">
        <v>785</v>
      </c>
      <c r="C183" s="29" t="s">
        <v>786</v>
      </c>
      <c r="D183" s="22" t="s">
        <v>150</v>
      </c>
      <c r="E183" s="22" t="s">
        <v>159</v>
      </c>
      <c r="F183" s="21">
        <v>2023</v>
      </c>
      <c r="G183" s="21" t="s">
        <v>152</v>
      </c>
      <c r="H183" s="21" t="s">
        <v>153</v>
      </c>
      <c r="I183" s="21">
        <v>13891513356</v>
      </c>
      <c r="J183" s="22">
        <v>40</v>
      </c>
      <c r="K183" s="22">
        <v>40</v>
      </c>
      <c r="L183" s="22">
        <v>40</v>
      </c>
      <c r="M183" s="22"/>
      <c r="N183" s="22"/>
      <c r="O183" s="22"/>
      <c r="P183" s="22"/>
      <c r="Q183" s="22"/>
      <c r="R183" s="22"/>
      <c r="S183" s="22"/>
      <c r="T183" s="22"/>
      <c r="U183" s="22"/>
      <c r="V183" s="22"/>
      <c r="W183" s="22"/>
      <c r="X183" s="22" t="s">
        <v>124</v>
      </c>
      <c r="Y183" s="22" t="s">
        <v>125</v>
      </c>
      <c r="Z183" s="22" t="s">
        <v>125</v>
      </c>
      <c r="AA183" s="22" t="s">
        <v>125</v>
      </c>
      <c r="AB183" s="22" t="s">
        <v>125</v>
      </c>
      <c r="AC183" s="22" t="s">
        <v>126</v>
      </c>
      <c r="AD183" s="22">
        <v>20</v>
      </c>
      <c r="AE183" s="22">
        <v>53</v>
      </c>
      <c r="AF183" s="22">
        <v>53</v>
      </c>
      <c r="AG183" s="22" t="s">
        <v>787</v>
      </c>
      <c r="AH183" s="22" t="s">
        <v>784</v>
      </c>
      <c r="AI183" s="22"/>
    </row>
    <row r="184" s="7" customFormat="1" ht="75" customHeight="1" spans="1:35">
      <c r="A184" s="21">
        <f>SUBTOTAL(103,$B$179:B184)*1</f>
        <v>6</v>
      </c>
      <c r="B184" s="22" t="s">
        <v>788</v>
      </c>
      <c r="C184" s="22" t="s">
        <v>789</v>
      </c>
      <c r="D184" s="22" t="s">
        <v>176</v>
      </c>
      <c r="E184" s="22" t="s">
        <v>790</v>
      </c>
      <c r="F184" s="21">
        <v>2023</v>
      </c>
      <c r="G184" s="21" t="s">
        <v>176</v>
      </c>
      <c r="H184" s="21" t="s">
        <v>178</v>
      </c>
      <c r="I184" s="21">
        <v>13909158837</v>
      </c>
      <c r="J184" s="22">
        <v>30</v>
      </c>
      <c r="K184" s="22">
        <v>30</v>
      </c>
      <c r="L184" s="22">
        <v>30</v>
      </c>
      <c r="M184" s="22"/>
      <c r="N184" s="22"/>
      <c r="O184" s="22"/>
      <c r="P184" s="22"/>
      <c r="Q184" s="22"/>
      <c r="R184" s="22"/>
      <c r="S184" s="22"/>
      <c r="T184" s="22"/>
      <c r="U184" s="22"/>
      <c r="V184" s="22"/>
      <c r="W184" s="22"/>
      <c r="X184" s="22" t="s">
        <v>748</v>
      </c>
      <c r="Y184" s="22" t="s">
        <v>125</v>
      </c>
      <c r="Z184" s="22" t="s">
        <v>126</v>
      </c>
      <c r="AA184" s="22" t="s">
        <v>126</v>
      </c>
      <c r="AB184" s="22" t="s">
        <v>126</v>
      </c>
      <c r="AC184" s="22" t="s">
        <v>126</v>
      </c>
      <c r="AD184" s="22">
        <v>10</v>
      </c>
      <c r="AE184" s="22">
        <v>18</v>
      </c>
      <c r="AF184" s="22">
        <v>1293</v>
      </c>
      <c r="AG184" s="22" t="s">
        <v>791</v>
      </c>
      <c r="AH184" s="22" t="s">
        <v>792</v>
      </c>
      <c r="AI184" s="22"/>
    </row>
    <row r="185" s="1" customFormat="1" ht="75" customHeight="1" spans="1:35">
      <c r="A185" s="21">
        <f>SUBTOTAL(103,$B$179:B185)*1</f>
        <v>7</v>
      </c>
      <c r="B185" s="22" t="s">
        <v>793</v>
      </c>
      <c r="C185" s="26" t="s">
        <v>794</v>
      </c>
      <c r="D185" s="22" t="s">
        <v>176</v>
      </c>
      <c r="E185" s="22" t="s">
        <v>795</v>
      </c>
      <c r="F185" s="21">
        <v>2023</v>
      </c>
      <c r="G185" s="21" t="s">
        <v>176</v>
      </c>
      <c r="H185" s="21" t="s">
        <v>178</v>
      </c>
      <c r="I185" s="21">
        <v>13909158837</v>
      </c>
      <c r="J185" s="22">
        <v>300</v>
      </c>
      <c r="K185" s="22">
        <v>300</v>
      </c>
      <c r="L185" s="22">
        <v>300</v>
      </c>
      <c r="M185" s="22"/>
      <c r="N185" s="22"/>
      <c r="O185" s="22"/>
      <c r="P185" s="22"/>
      <c r="Q185" s="22"/>
      <c r="R185" s="22"/>
      <c r="S185" s="22"/>
      <c r="T185" s="22"/>
      <c r="U185" s="22"/>
      <c r="V185" s="22"/>
      <c r="W185" s="22"/>
      <c r="X185" s="22" t="s">
        <v>748</v>
      </c>
      <c r="Y185" s="22" t="s">
        <v>125</v>
      </c>
      <c r="Z185" s="22" t="s">
        <v>125</v>
      </c>
      <c r="AA185" s="22" t="s">
        <v>125</v>
      </c>
      <c r="AB185" s="22" t="s">
        <v>126</v>
      </c>
      <c r="AC185" s="22" t="s">
        <v>126</v>
      </c>
      <c r="AD185" s="22">
        <v>76</v>
      </c>
      <c r="AE185" s="22">
        <v>154</v>
      </c>
      <c r="AF185" s="22">
        <v>6521</v>
      </c>
      <c r="AG185" s="22" t="s">
        <v>791</v>
      </c>
      <c r="AH185" s="22" t="s">
        <v>796</v>
      </c>
      <c r="AI185" s="22"/>
    </row>
    <row r="186" s="3" customFormat="1" ht="121.5" spans="1:35">
      <c r="A186" s="21">
        <f>SUBTOTAL(103,$B$179:B186)*1</f>
        <v>8</v>
      </c>
      <c r="B186" s="29" t="s">
        <v>797</v>
      </c>
      <c r="C186" s="22" t="s">
        <v>798</v>
      </c>
      <c r="D186" s="22" t="s">
        <v>190</v>
      </c>
      <c r="E186" s="22" t="s">
        <v>799</v>
      </c>
      <c r="F186" s="21">
        <v>2023</v>
      </c>
      <c r="G186" s="21" t="s">
        <v>205</v>
      </c>
      <c r="H186" s="21" t="s">
        <v>800</v>
      </c>
      <c r="I186" s="21">
        <v>13909152761</v>
      </c>
      <c r="J186" s="22">
        <v>30</v>
      </c>
      <c r="K186" s="22">
        <v>30</v>
      </c>
      <c r="L186" s="22">
        <v>30</v>
      </c>
      <c r="M186" s="22"/>
      <c r="N186" s="22"/>
      <c r="O186" s="22"/>
      <c r="P186" s="22"/>
      <c r="Q186" s="22"/>
      <c r="R186" s="22"/>
      <c r="S186" s="22"/>
      <c r="T186" s="22"/>
      <c r="U186" s="22"/>
      <c r="V186" s="22"/>
      <c r="W186" s="22"/>
      <c r="X186" s="22" t="s">
        <v>124</v>
      </c>
      <c r="Y186" s="22" t="s">
        <v>125</v>
      </c>
      <c r="Z186" s="22" t="s">
        <v>125</v>
      </c>
      <c r="AA186" s="22" t="s">
        <v>126</v>
      </c>
      <c r="AB186" s="22" t="s">
        <v>125</v>
      </c>
      <c r="AC186" s="22" t="s">
        <v>126</v>
      </c>
      <c r="AD186" s="22">
        <v>115</v>
      </c>
      <c r="AE186" s="22">
        <v>325</v>
      </c>
      <c r="AF186" s="22">
        <v>556</v>
      </c>
      <c r="AG186" s="22" t="s">
        <v>801</v>
      </c>
      <c r="AH186" s="22" t="s">
        <v>802</v>
      </c>
      <c r="AI186" s="22"/>
    </row>
    <row r="187" s="3" customFormat="1" ht="94.5" spans="1:35">
      <c r="A187" s="21">
        <f>SUBTOTAL(103,$B$179:B187)*1</f>
        <v>9</v>
      </c>
      <c r="B187" s="27" t="s">
        <v>803</v>
      </c>
      <c r="C187" s="27" t="s">
        <v>804</v>
      </c>
      <c r="D187" s="22" t="s">
        <v>244</v>
      </c>
      <c r="E187" s="22" t="s">
        <v>805</v>
      </c>
      <c r="F187" s="29" t="s">
        <v>597</v>
      </c>
      <c r="G187" s="22" t="s">
        <v>246</v>
      </c>
      <c r="H187" s="22" t="s">
        <v>247</v>
      </c>
      <c r="I187" s="22">
        <v>15109153366</v>
      </c>
      <c r="J187" s="33">
        <v>55</v>
      </c>
      <c r="K187" s="33">
        <v>55</v>
      </c>
      <c r="L187" s="22">
        <v>55</v>
      </c>
      <c r="M187" s="22"/>
      <c r="N187" s="22"/>
      <c r="O187" s="22"/>
      <c r="P187" s="33"/>
      <c r="Q187" s="22"/>
      <c r="R187" s="22"/>
      <c r="S187" s="22"/>
      <c r="T187" s="22"/>
      <c r="U187" s="22"/>
      <c r="V187" s="22"/>
      <c r="W187" s="22"/>
      <c r="X187" s="29" t="s">
        <v>124</v>
      </c>
      <c r="Y187" s="29" t="s">
        <v>125</v>
      </c>
      <c r="Z187" s="29" t="s">
        <v>125</v>
      </c>
      <c r="AA187" s="29" t="s">
        <v>126</v>
      </c>
      <c r="AB187" s="29" t="s">
        <v>126</v>
      </c>
      <c r="AC187" s="29" t="s">
        <v>126</v>
      </c>
      <c r="AD187" s="29" t="s">
        <v>806</v>
      </c>
      <c r="AE187" s="29" t="s">
        <v>807</v>
      </c>
      <c r="AF187" s="29" t="s">
        <v>808</v>
      </c>
      <c r="AG187" s="29" t="s">
        <v>809</v>
      </c>
      <c r="AH187" s="29" t="s">
        <v>810</v>
      </c>
      <c r="AI187" s="22"/>
    </row>
    <row r="188" s="3" customFormat="1" ht="94.5" spans="1:35">
      <c r="A188" s="21">
        <f>SUBTOTAL(103,$B$179:B188)*1</f>
        <v>10</v>
      </c>
      <c r="B188" s="22" t="s">
        <v>811</v>
      </c>
      <c r="C188" s="22" t="s">
        <v>812</v>
      </c>
      <c r="D188" s="22" t="s">
        <v>494</v>
      </c>
      <c r="E188" s="22" t="s">
        <v>813</v>
      </c>
      <c r="F188" s="21">
        <v>2023</v>
      </c>
      <c r="G188" s="21" t="s">
        <v>496</v>
      </c>
      <c r="H188" s="21" t="s">
        <v>497</v>
      </c>
      <c r="I188" s="21">
        <v>13572271843</v>
      </c>
      <c r="J188" s="22">
        <v>115</v>
      </c>
      <c r="K188" s="22">
        <v>115</v>
      </c>
      <c r="L188" s="22">
        <v>115</v>
      </c>
      <c r="M188" s="22"/>
      <c r="N188" s="22"/>
      <c r="O188" s="22"/>
      <c r="P188" s="22"/>
      <c r="Q188" s="22"/>
      <c r="R188" s="22"/>
      <c r="S188" s="22"/>
      <c r="T188" s="22"/>
      <c r="U188" s="22"/>
      <c r="V188" s="22"/>
      <c r="W188" s="22"/>
      <c r="X188" s="22" t="s">
        <v>124</v>
      </c>
      <c r="Y188" s="22" t="s">
        <v>125</v>
      </c>
      <c r="Z188" s="22" t="s">
        <v>125</v>
      </c>
      <c r="AA188" s="22" t="s">
        <v>126</v>
      </c>
      <c r="AB188" s="22" t="s">
        <v>126</v>
      </c>
      <c r="AC188" s="22" t="s">
        <v>126</v>
      </c>
      <c r="AD188" s="22">
        <v>286</v>
      </c>
      <c r="AE188" s="22">
        <v>425</v>
      </c>
      <c r="AF188" s="22">
        <v>860</v>
      </c>
      <c r="AG188" s="22" t="s">
        <v>814</v>
      </c>
      <c r="AH188" s="22" t="s">
        <v>815</v>
      </c>
      <c r="AI188" s="22"/>
    </row>
    <row r="189" s="3" customFormat="1" ht="108" spans="1:35">
      <c r="A189" s="21">
        <f>SUBTOTAL(103,$B$179:B189)*1</f>
        <v>11</v>
      </c>
      <c r="B189" s="22" t="s">
        <v>816</v>
      </c>
      <c r="C189" s="22" t="s">
        <v>817</v>
      </c>
      <c r="D189" s="22" t="s">
        <v>494</v>
      </c>
      <c r="E189" s="22" t="s">
        <v>818</v>
      </c>
      <c r="F189" s="21">
        <v>2023</v>
      </c>
      <c r="G189" s="21" t="s">
        <v>496</v>
      </c>
      <c r="H189" s="21" t="s">
        <v>497</v>
      </c>
      <c r="I189" s="21">
        <v>13572271843</v>
      </c>
      <c r="J189" s="22">
        <v>160</v>
      </c>
      <c r="K189" s="22">
        <v>160</v>
      </c>
      <c r="L189" s="22">
        <v>160</v>
      </c>
      <c r="M189" s="22"/>
      <c r="N189" s="22"/>
      <c r="O189" s="22"/>
      <c r="P189" s="22"/>
      <c r="Q189" s="22"/>
      <c r="R189" s="22"/>
      <c r="S189" s="22"/>
      <c r="T189" s="22"/>
      <c r="U189" s="22"/>
      <c r="V189" s="22"/>
      <c r="W189" s="22"/>
      <c r="X189" s="22" t="s">
        <v>124</v>
      </c>
      <c r="Y189" s="22" t="s">
        <v>125</v>
      </c>
      <c r="Z189" s="22" t="s">
        <v>125</v>
      </c>
      <c r="AA189" s="22" t="s">
        <v>126</v>
      </c>
      <c r="AB189" s="22" t="s">
        <v>126</v>
      </c>
      <c r="AC189" s="22" t="s">
        <v>126</v>
      </c>
      <c r="AD189" s="22">
        <v>213</v>
      </c>
      <c r="AE189" s="22">
        <v>286</v>
      </c>
      <c r="AF189" s="22">
        <v>399</v>
      </c>
      <c r="AG189" s="22" t="s">
        <v>819</v>
      </c>
      <c r="AH189" s="22" t="s">
        <v>820</v>
      </c>
      <c r="AI189" s="22"/>
    </row>
    <row r="190" s="3" customFormat="1" ht="98" customHeight="1" spans="1:35">
      <c r="A190" s="21">
        <f>SUBTOTAL(103,$B$179:B190)*1</f>
        <v>12</v>
      </c>
      <c r="B190" s="22" t="s">
        <v>821</v>
      </c>
      <c r="C190" s="22" t="s">
        <v>822</v>
      </c>
      <c r="D190" s="22" t="s">
        <v>669</v>
      </c>
      <c r="E190" s="22"/>
      <c r="F190" s="21">
        <v>2023</v>
      </c>
      <c r="G190" s="21" t="s">
        <v>735</v>
      </c>
      <c r="H190" s="21" t="s">
        <v>736</v>
      </c>
      <c r="I190" s="51">
        <v>13992534136</v>
      </c>
      <c r="J190" s="22">
        <v>110</v>
      </c>
      <c r="K190" s="22">
        <v>110</v>
      </c>
      <c r="L190" s="22"/>
      <c r="M190" s="22">
        <v>110</v>
      </c>
      <c r="N190" s="22"/>
      <c r="O190" s="22"/>
      <c r="P190" s="22"/>
      <c r="Q190" s="22"/>
      <c r="R190" s="22"/>
      <c r="S190" s="22"/>
      <c r="T190" s="22"/>
      <c r="U190" s="22"/>
      <c r="V190" s="22"/>
      <c r="W190" s="22"/>
      <c r="X190" s="22" t="s">
        <v>124</v>
      </c>
      <c r="Y190" s="22" t="s">
        <v>125</v>
      </c>
      <c r="Z190" s="22" t="s">
        <v>126</v>
      </c>
      <c r="AA190" s="22" t="s">
        <v>126</v>
      </c>
      <c r="AB190" s="22" t="s">
        <v>126</v>
      </c>
      <c r="AC190" s="22" t="s">
        <v>126</v>
      </c>
      <c r="AD190" s="22">
        <v>22000</v>
      </c>
      <c r="AE190" s="22">
        <v>65000</v>
      </c>
      <c r="AF190" s="22">
        <v>272000</v>
      </c>
      <c r="AG190" s="22" t="s">
        <v>823</v>
      </c>
      <c r="AH190" s="22" t="s">
        <v>824</v>
      </c>
      <c r="AI190" s="22"/>
    </row>
    <row r="191" s="3" customFormat="1" ht="110" customHeight="1" spans="1:35">
      <c r="A191" s="21">
        <f>SUBTOTAL(103,$B$179:B191)*1</f>
        <v>13</v>
      </c>
      <c r="B191" s="22" t="s">
        <v>825</v>
      </c>
      <c r="C191" s="22" t="s">
        <v>826</v>
      </c>
      <c r="D191" s="22" t="s">
        <v>669</v>
      </c>
      <c r="E191" s="22"/>
      <c r="F191" s="21">
        <v>2023</v>
      </c>
      <c r="G191" s="21" t="s">
        <v>735</v>
      </c>
      <c r="H191" s="21" t="s">
        <v>736</v>
      </c>
      <c r="I191" s="51">
        <v>13992534136</v>
      </c>
      <c r="J191" s="22">
        <v>200</v>
      </c>
      <c r="K191" s="22">
        <v>200</v>
      </c>
      <c r="L191" s="22"/>
      <c r="M191" s="22">
        <v>200</v>
      </c>
      <c r="N191" s="22"/>
      <c r="O191" s="22"/>
      <c r="P191" s="22"/>
      <c r="Q191" s="22"/>
      <c r="R191" s="22"/>
      <c r="S191" s="22"/>
      <c r="T191" s="22"/>
      <c r="U191" s="22"/>
      <c r="V191" s="22"/>
      <c r="W191" s="22"/>
      <c r="X191" s="22" t="s">
        <v>124</v>
      </c>
      <c r="Y191" s="22" t="s">
        <v>125</v>
      </c>
      <c r="Z191" s="22" t="s">
        <v>126</v>
      </c>
      <c r="AA191" s="22" t="s">
        <v>126</v>
      </c>
      <c r="AB191" s="22" t="s">
        <v>126</v>
      </c>
      <c r="AC191" s="22" t="s">
        <v>126</v>
      </c>
      <c r="AD191" s="22">
        <v>1450</v>
      </c>
      <c r="AE191" s="22">
        <v>4280</v>
      </c>
      <c r="AF191" s="22">
        <v>22459</v>
      </c>
      <c r="AG191" s="22" t="s">
        <v>827</v>
      </c>
      <c r="AH191" s="22" t="s">
        <v>826</v>
      </c>
      <c r="AI191" s="22"/>
    </row>
    <row r="192" s="3" customFormat="1" ht="35.1" customHeight="1" spans="1:35">
      <c r="A192" s="21" t="s">
        <v>54</v>
      </c>
      <c r="B192" s="22"/>
      <c r="C192" s="22"/>
      <c r="D192" s="22"/>
      <c r="E192" s="22"/>
      <c r="F192" s="21"/>
      <c r="G192" s="21"/>
      <c r="H192" s="21"/>
      <c r="I192" s="21"/>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row>
    <row r="193" s="3" customFormat="1" ht="35.1" customHeight="1" spans="1:35">
      <c r="A193" s="21" t="s">
        <v>55</v>
      </c>
      <c r="B193" s="22"/>
      <c r="C193" s="22"/>
      <c r="D193" s="22"/>
      <c r="E193" s="22"/>
      <c r="F193" s="21"/>
      <c r="G193" s="21"/>
      <c r="H193" s="21"/>
      <c r="I193" s="21"/>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row>
    <row r="194" s="3" customFormat="1" ht="35.1" customHeight="1" spans="1:35">
      <c r="A194" s="21" t="s">
        <v>56</v>
      </c>
      <c r="B194" s="22"/>
      <c r="C194" s="22"/>
      <c r="D194" s="22"/>
      <c r="E194" s="22"/>
      <c r="F194" s="21"/>
      <c r="G194" s="21"/>
      <c r="H194" s="21"/>
      <c r="I194" s="21"/>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row>
    <row r="195" s="3" customFormat="1" ht="35.1" customHeight="1" spans="1:35">
      <c r="A195" s="21" t="s">
        <v>57</v>
      </c>
      <c r="B195" s="22"/>
      <c r="C195" s="22"/>
      <c r="D195" s="22"/>
      <c r="E195" s="22"/>
      <c r="F195" s="21"/>
      <c r="G195" s="21"/>
      <c r="H195" s="21"/>
      <c r="I195" s="21"/>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row>
    <row r="196" s="3" customFormat="1" ht="35.1" customHeight="1" spans="1:35">
      <c r="A196" s="21" t="s">
        <v>58</v>
      </c>
      <c r="B196" s="22"/>
      <c r="C196" s="22"/>
      <c r="D196" s="22"/>
      <c r="E196" s="22"/>
      <c r="F196" s="21"/>
      <c r="G196" s="21"/>
      <c r="H196" s="21"/>
      <c r="I196" s="21"/>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row>
    <row r="197" s="3" customFormat="1" ht="35.1" customHeight="1" spans="1:35">
      <c r="A197" s="21" t="s">
        <v>59</v>
      </c>
      <c r="B197" s="22"/>
      <c r="C197" s="22"/>
      <c r="D197" s="22"/>
      <c r="E197" s="22"/>
      <c r="F197" s="21"/>
      <c r="G197" s="21"/>
      <c r="H197" s="21"/>
      <c r="I197" s="21"/>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row>
    <row r="198" s="3" customFormat="1" ht="35.1" customHeight="1" spans="1:35">
      <c r="A198" s="21" t="s">
        <v>60</v>
      </c>
      <c r="B198" s="22"/>
      <c r="C198" s="22"/>
      <c r="D198" s="22"/>
      <c r="E198" s="22"/>
      <c r="F198" s="21"/>
      <c r="G198" s="21"/>
      <c r="H198" s="21"/>
      <c r="I198" s="21"/>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row>
    <row r="199" s="3" customFormat="1" ht="35.1" customHeight="1" spans="1:35">
      <c r="A199" s="21" t="s">
        <v>61</v>
      </c>
      <c r="B199" s="22"/>
      <c r="C199" s="22"/>
      <c r="D199" s="22"/>
      <c r="E199" s="22"/>
      <c r="F199" s="21"/>
      <c r="G199" s="21"/>
      <c r="H199" s="21"/>
      <c r="I199" s="21"/>
      <c r="J199" s="22">
        <f t="shared" ref="J199:W199" si="21">SUM(J200,J211,J213,J214,J216,J221,J224)</f>
        <v>26917.5244</v>
      </c>
      <c r="K199" s="22">
        <f t="shared" si="21"/>
        <v>7353.5</v>
      </c>
      <c r="L199" s="22">
        <f t="shared" si="21"/>
        <v>4045</v>
      </c>
      <c r="M199" s="22">
        <f t="shared" si="21"/>
        <v>907.5</v>
      </c>
      <c r="N199" s="22">
        <f t="shared" si="21"/>
        <v>0</v>
      </c>
      <c r="O199" s="22">
        <f t="shared" si="21"/>
        <v>2401</v>
      </c>
      <c r="P199" s="22">
        <f t="shared" si="21"/>
        <v>19564.0244</v>
      </c>
      <c r="Q199" s="22">
        <f t="shared" si="21"/>
        <v>0</v>
      </c>
      <c r="R199" s="22">
        <f t="shared" si="21"/>
        <v>0</v>
      </c>
      <c r="S199" s="22">
        <f t="shared" si="21"/>
        <v>0</v>
      </c>
      <c r="T199" s="22">
        <f t="shared" si="21"/>
        <v>0</v>
      </c>
      <c r="U199" s="22">
        <f t="shared" si="21"/>
        <v>0</v>
      </c>
      <c r="V199" s="22">
        <f t="shared" si="21"/>
        <v>0</v>
      </c>
      <c r="W199" s="22">
        <f t="shared" si="21"/>
        <v>0</v>
      </c>
      <c r="X199" s="22"/>
      <c r="Y199" s="22"/>
      <c r="Z199" s="22"/>
      <c r="AA199" s="22"/>
      <c r="AB199" s="22"/>
      <c r="AC199" s="22"/>
      <c r="AD199" s="22"/>
      <c r="AE199" s="22"/>
      <c r="AF199" s="22"/>
      <c r="AG199" s="22"/>
      <c r="AH199" s="22"/>
      <c r="AI199" s="22"/>
    </row>
    <row r="200" s="3" customFormat="1" ht="35.1" customHeight="1" spans="1:35">
      <c r="A200" s="21" t="s">
        <v>62</v>
      </c>
      <c r="B200" s="22"/>
      <c r="C200" s="22"/>
      <c r="D200" s="22"/>
      <c r="E200" s="22"/>
      <c r="F200" s="21"/>
      <c r="G200" s="21"/>
      <c r="H200" s="21"/>
      <c r="I200" s="21"/>
      <c r="J200" s="22">
        <f t="shared" ref="J200:W200" si="22">SUM(J201:J210)</f>
        <v>1657.5</v>
      </c>
      <c r="K200" s="22">
        <f t="shared" si="22"/>
        <v>1657.5</v>
      </c>
      <c r="L200" s="22">
        <f t="shared" si="22"/>
        <v>730</v>
      </c>
      <c r="M200" s="22">
        <f t="shared" si="22"/>
        <v>527.5</v>
      </c>
      <c r="N200" s="22">
        <f t="shared" si="22"/>
        <v>0</v>
      </c>
      <c r="O200" s="22">
        <f t="shared" si="22"/>
        <v>400</v>
      </c>
      <c r="P200" s="22">
        <f t="shared" si="22"/>
        <v>0</v>
      </c>
      <c r="Q200" s="22">
        <f t="shared" si="22"/>
        <v>0</v>
      </c>
      <c r="R200" s="22">
        <f t="shared" si="22"/>
        <v>0</v>
      </c>
      <c r="S200" s="22">
        <f t="shared" si="22"/>
        <v>0</v>
      </c>
      <c r="T200" s="22">
        <f t="shared" si="22"/>
        <v>0</v>
      </c>
      <c r="U200" s="22">
        <f t="shared" si="22"/>
        <v>0</v>
      </c>
      <c r="V200" s="22">
        <f t="shared" si="22"/>
        <v>0</v>
      </c>
      <c r="W200" s="22">
        <f t="shared" si="22"/>
        <v>0</v>
      </c>
      <c r="X200" s="22"/>
      <c r="Y200" s="22"/>
      <c r="Z200" s="22"/>
      <c r="AA200" s="22"/>
      <c r="AB200" s="22"/>
      <c r="AC200" s="22"/>
      <c r="AD200" s="22"/>
      <c r="AE200" s="22"/>
      <c r="AF200" s="22"/>
      <c r="AG200" s="22"/>
      <c r="AH200" s="22"/>
      <c r="AI200" s="22"/>
    </row>
    <row r="201" s="3" customFormat="1" ht="49" customHeight="1" spans="1:35">
      <c r="A201" s="21">
        <f>SUBTOTAL(103,$B$201:B201)*1</f>
        <v>1</v>
      </c>
      <c r="B201" s="23" t="s">
        <v>828</v>
      </c>
      <c r="C201" s="23" t="s">
        <v>829</v>
      </c>
      <c r="D201" s="22" t="s">
        <v>118</v>
      </c>
      <c r="E201" s="22" t="s">
        <v>830</v>
      </c>
      <c r="F201" s="21" t="s">
        <v>120</v>
      </c>
      <c r="G201" s="21" t="s">
        <v>121</v>
      </c>
      <c r="H201" s="21" t="s">
        <v>122</v>
      </c>
      <c r="I201" s="21" t="s">
        <v>123</v>
      </c>
      <c r="J201" s="30">
        <v>120</v>
      </c>
      <c r="K201" s="30">
        <v>120</v>
      </c>
      <c r="L201" s="22"/>
      <c r="M201" s="22"/>
      <c r="N201" s="22"/>
      <c r="O201" s="30">
        <v>120</v>
      </c>
      <c r="P201" s="22"/>
      <c r="Q201" s="22"/>
      <c r="R201" s="22"/>
      <c r="S201" s="22"/>
      <c r="T201" s="22"/>
      <c r="U201" s="22"/>
      <c r="V201" s="22"/>
      <c r="W201" s="22"/>
      <c r="X201" s="22" t="s">
        <v>124</v>
      </c>
      <c r="Y201" s="22" t="s">
        <v>125</v>
      </c>
      <c r="Z201" s="22" t="s">
        <v>125</v>
      </c>
      <c r="AA201" s="22" t="s">
        <v>125</v>
      </c>
      <c r="AB201" s="22" t="s">
        <v>125</v>
      </c>
      <c r="AC201" s="22" t="s">
        <v>126</v>
      </c>
      <c r="AD201" s="22">
        <v>32</v>
      </c>
      <c r="AE201" s="22">
        <v>36</v>
      </c>
      <c r="AF201" s="22">
        <v>36</v>
      </c>
      <c r="AG201" s="22" t="s">
        <v>831</v>
      </c>
      <c r="AH201" s="22" t="s">
        <v>832</v>
      </c>
      <c r="AI201" s="22"/>
    </row>
    <row r="202" s="3" customFormat="1" ht="48" customHeight="1" spans="1:35">
      <c r="A202" s="21">
        <f>SUBTOTAL(103,$B$201:B202)*1</f>
        <v>2</v>
      </c>
      <c r="B202" s="23" t="s">
        <v>833</v>
      </c>
      <c r="C202" s="23" t="s">
        <v>834</v>
      </c>
      <c r="D202" s="22" t="s">
        <v>118</v>
      </c>
      <c r="E202" s="22" t="s">
        <v>835</v>
      </c>
      <c r="F202" s="21" t="s">
        <v>120</v>
      </c>
      <c r="G202" s="21" t="s">
        <v>121</v>
      </c>
      <c r="H202" s="21" t="s">
        <v>122</v>
      </c>
      <c r="I202" s="21" t="s">
        <v>123</v>
      </c>
      <c r="J202" s="30">
        <v>280</v>
      </c>
      <c r="K202" s="22">
        <v>280</v>
      </c>
      <c r="L202" s="22"/>
      <c r="M202" s="22"/>
      <c r="N202" s="22"/>
      <c r="O202" s="30">
        <v>280</v>
      </c>
      <c r="P202" s="22"/>
      <c r="Q202" s="22"/>
      <c r="R202" s="22"/>
      <c r="S202" s="22"/>
      <c r="T202" s="22"/>
      <c r="U202" s="22"/>
      <c r="V202" s="22"/>
      <c r="W202" s="22"/>
      <c r="X202" s="22" t="s">
        <v>124</v>
      </c>
      <c r="Y202" s="22" t="s">
        <v>125</v>
      </c>
      <c r="Z202" s="22" t="s">
        <v>125</v>
      </c>
      <c r="AA202" s="22" t="s">
        <v>125</v>
      </c>
      <c r="AB202" s="22" t="s">
        <v>125</v>
      </c>
      <c r="AC202" s="22" t="s">
        <v>126</v>
      </c>
      <c r="AD202" s="22">
        <v>48</v>
      </c>
      <c r="AE202" s="22">
        <v>150</v>
      </c>
      <c r="AF202" s="22">
        <v>150</v>
      </c>
      <c r="AG202" s="22" t="s">
        <v>831</v>
      </c>
      <c r="AH202" s="22" t="s">
        <v>836</v>
      </c>
      <c r="AI202" s="22"/>
    </row>
    <row r="203" s="3" customFormat="1" ht="67.5" spans="1:35">
      <c r="A203" s="21">
        <f>SUBTOTAL(103,$B$201:B203)*1</f>
        <v>3</v>
      </c>
      <c r="B203" s="22" t="s">
        <v>837</v>
      </c>
      <c r="C203" s="22" t="s">
        <v>838</v>
      </c>
      <c r="D203" s="22" t="s">
        <v>136</v>
      </c>
      <c r="E203" s="22" t="s">
        <v>839</v>
      </c>
      <c r="F203" s="21">
        <v>2023</v>
      </c>
      <c r="G203" s="21" t="s">
        <v>138</v>
      </c>
      <c r="H203" s="21" t="s">
        <v>840</v>
      </c>
      <c r="I203" s="21" t="s">
        <v>841</v>
      </c>
      <c r="J203" s="22">
        <v>150</v>
      </c>
      <c r="K203" s="22">
        <v>150</v>
      </c>
      <c r="L203" s="22"/>
      <c r="M203" s="22">
        <v>150</v>
      </c>
      <c r="N203" s="22"/>
      <c r="O203" s="22"/>
      <c r="P203" s="22" t="s">
        <v>842</v>
      </c>
      <c r="Q203" s="22"/>
      <c r="R203" s="22"/>
      <c r="S203" s="22"/>
      <c r="T203" s="22"/>
      <c r="U203" s="22"/>
      <c r="V203" s="22"/>
      <c r="W203" s="22"/>
      <c r="X203" s="22" t="s">
        <v>124</v>
      </c>
      <c r="Y203" s="22" t="s">
        <v>125</v>
      </c>
      <c r="Z203" s="22" t="s">
        <v>126</v>
      </c>
      <c r="AA203" s="22" t="s">
        <v>126</v>
      </c>
      <c r="AB203" s="22" t="s">
        <v>125</v>
      </c>
      <c r="AC203" s="22" t="s">
        <v>126</v>
      </c>
      <c r="AD203" s="22">
        <v>863</v>
      </c>
      <c r="AE203" s="22">
        <v>2547</v>
      </c>
      <c r="AF203" s="22">
        <v>2547</v>
      </c>
      <c r="AG203" s="56" t="s">
        <v>843</v>
      </c>
      <c r="AH203" s="22" t="s">
        <v>844</v>
      </c>
      <c r="AI203" s="22"/>
    </row>
    <row r="204" s="3" customFormat="1" ht="54" spans="1:35">
      <c r="A204" s="21">
        <f>SUBTOTAL(103,$B$201:B204)*1</f>
        <v>4</v>
      </c>
      <c r="B204" s="22" t="s">
        <v>845</v>
      </c>
      <c r="C204" s="22" t="s">
        <v>846</v>
      </c>
      <c r="D204" s="22" t="s">
        <v>136</v>
      </c>
      <c r="E204" s="22" t="s">
        <v>137</v>
      </c>
      <c r="F204" s="21">
        <v>2023</v>
      </c>
      <c r="G204" s="21" t="s">
        <v>138</v>
      </c>
      <c r="H204" s="21" t="s">
        <v>336</v>
      </c>
      <c r="I204" s="21" t="s">
        <v>847</v>
      </c>
      <c r="J204" s="22">
        <v>120</v>
      </c>
      <c r="K204" s="22">
        <v>120</v>
      </c>
      <c r="L204" s="22"/>
      <c r="M204" s="22">
        <v>120</v>
      </c>
      <c r="N204" s="22"/>
      <c r="O204" s="22"/>
      <c r="P204" s="22" t="s">
        <v>842</v>
      </c>
      <c r="Q204" s="22"/>
      <c r="R204" s="22"/>
      <c r="S204" s="22"/>
      <c r="T204" s="22"/>
      <c r="U204" s="22"/>
      <c r="V204" s="22"/>
      <c r="W204" s="22"/>
      <c r="X204" s="22" t="s">
        <v>124</v>
      </c>
      <c r="Y204" s="22" t="s">
        <v>125</v>
      </c>
      <c r="Z204" s="22" t="s">
        <v>126</v>
      </c>
      <c r="AA204" s="22" t="s">
        <v>126</v>
      </c>
      <c r="AB204" s="22" t="s">
        <v>125</v>
      </c>
      <c r="AC204" s="22" t="s">
        <v>126</v>
      </c>
      <c r="AD204" s="33">
        <v>715</v>
      </c>
      <c r="AE204" s="33">
        <v>1998</v>
      </c>
      <c r="AF204" s="22">
        <v>1998</v>
      </c>
      <c r="AG204" s="56" t="s">
        <v>843</v>
      </c>
      <c r="AH204" s="22" t="s">
        <v>848</v>
      </c>
      <c r="AI204" s="22"/>
    </row>
    <row r="205" s="13" customFormat="1" ht="140" customHeight="1" spans="1:35">
      <c r="A205" s="21">
        <f>SUBTOTAL(103,$B$201:B205)*1</f>
        <v>5</v>
      </c>
      <c r="B205" s="22" t="s">
        <v>849</v>
      </c>
      <c r="C205" s="22" t="s">
        <v>850</v>
      </c>
      <c r="D205" s="22" t="s">
        <v>136</v>
      </c>
      <c r="E205" s="22" t="s">
        <v>851</v>
      </c>
      <c r="F205" s="21">
        <v>2023</v>
      </c>
      <c r="G205" s="21" t="s">
        <v>138</v>
      </c>
      <c r="H205" s="21" t="s">
        <v>852</v>
      </c>
      <c r="I205" s="21">
        <v>13309153863</v>
      </c>
      <c r="J205" s="22">
        <v>97.5</v>
      </c>
      <c r="K205" s="22">
        <v>97.5</v>
      </c>
      <c r="L205" s="22"/>
      <c r="M205" s="22">
        <v>97.5</v>
      </c>
      <c r="N205" s="22"/>
      <c r="O205" s="22"/>
      <c r="P205" s="22"/>
      <c r="Q205" s="22"/>
      <c r="R205" s="22"/>
      <c r="S205" s="22"/>
      <c r="T205" s="22"/>
      <c r="U205" s="22"/>
      <c r="V205" s="22"/>
      <c r="W205" s="22"/>
      <c r="X205" s="22" t="s">
        <v>124</v>
      </c>
      <c r="Y205" s="22" t="s">
        <v>125</v>
      </c>
      <c r="Z205" s="22" t="s">
        <v>125</v>
      </c>
      <c r="AA205" s="22" t="s">
        <v>126</v>
      </c>
      <c r="AB205" s="22" t="s">
        <v>126</v>
      </c>
      <c r="AC205" s="22" t="s">
        <v>126</v>
      </c>
      <c r="AD205" s="22">
        <v>57</v>
      </c>
      <c r="AE205" s="22">
        <v>156</v>
      </c>
      <c r="AF205" s="22" t="s">
        <v>853</v>
      </c>
      <c r="AG205" s="22" t="s">
        <v>854</v>
      </c>
      <c r="AH205" s="22" t="s">
        <v>855</v>
      </c>
      <c r="AI205" s="22"/>
    </row>
    <row r="206" s="1" customFormat="1" ht="206" customHeight="1" spans="1:35">
      <c r="A206" s="21">
        <f>SUBTOTAL(103,$B$201:B206)*1</f>
        <v>6</v>
      </c>
      <c r="B206" s="22" t="s">
        <v>856</v>
      </c>
      <c r="C206" s="22" t="s">
        <v>857</v>
      </c>
      <c r="D206" s="22" t="s">
        <v>136</v>
      </c>
      <c r="E206" s="22" t="s">
        <v>340</v>
      </c>
      <c r="F206" s="21">
        <v>2023</v>
      </c>
      <c r="G206" s="21" t="s">
        <v>138</v>
      </c>
      <c r="H206" s="21" t="s">
        <v>852</v>
      </c>
      <c r="I206" s="21">
        <v>13309153863</v>
      </c>
      <c r="J206" s="22">
        <v>160</v>
      </c>
      <c r="K206" s="22">
        <v>160</v>
      </c>
      <c r="L206" s="22"/>
      <c r="M206" s="22">
        <v>160</v>
      </c>
      <c r="N206" s="22"/>
      <c r="O206" s="22"/>
      <c r="P206" s="22"/>
      <c r="Q206" s="22"/>
      <c r="R206" s="22"/>
      <c r="S206" s="22"/>
      <c r="T206" s="22"/>
      <c r="U206" s="22"/>
      <c r="V206" s="22"/>
      <c r="W206" s="22"/>
      <c r="X206" s="22" t="s">
        <v>124</v>
      </c>
      <c r="Y206" s="22" t="s">
        <v>125</v>
      </c>
      <c r="Z206" s="22" t="s">
        <v>125</v>
      </c>
      <c r="AA206" s="22" t="s">
        <v>126</v>
      </c>
      <c r="AB206" s="22" t="s">
        <v>126</v>
      </c>
      <c r="AC206" s="22" t="s">
        <v>126</v>
      </c>
      <c r="AD206" s="22">
        <v>80</v>
      </c>
      <c r="AE206" s="22">
        <v>241</v>
      </c>
      <c r="AF206" s="22">
        <v>1080</v>
      </c>
      <c r="AG206" s="22" t="s">
        <v>858</v>
      </c>
      <c r="AH206" s="22" t="s">
        <v>859</v>
      </c>
      <c r="AI206" s="22"/>
    </row>
    <row r="207" s="3" customFormat="1" ht="67.5" spans="1:35">
      <c r="A207" s="21">
        <f>SUBTOTAL(103,$B$201:B207)*1</f>
        <v>7</v>
      </c>
      <c r="B207" s="22" t="s">
        <v>860</v>
      </c>
      <c r="C207" s="22" t="s">
        <v>861</v>
      </c>
      <c r="D207" s="22" t="s">
        <v>150</v>
      </c>
      <c r="E207" s="22" t="s">
        <v>172</v>
      </c>
      <c r="F207" s="21">
        <v>2023</v>
      </c>
      <c r="G207" s="21" t="s">
        <v>152</v>
      </c>
      <c r="H207" s="21" t="s">
        <v>153</v>
      </c>
      <c r="I207" s="21">
        <v>13891513356</v>
      </c>
      <c r="J207" s="22">
        <v>390</v>
      </c>
      <c r="K207" s="22">
        <v>390</v>
      </c>
      <c r="L207" s="22">
        <v>390</v>
      </c>
      <c r="M207" s="22"/>
      <c r="N207" s="22"/>
      <c r="O207" s="22"/>
      <c r="P207" s="22"/>
      <c r="Q207" s="22"/>
      <c r="R207" s="22"/>
      <c r="S207" s="22"/>
      <c r="T207" s="22"/>
      <c r="U207" s="22"/>
      <c r="V207" s="22"/>
      <c r="W207" s="22"/>
      <c r="X207" s="22" t="s">
        <v>124</v>
      </c>
      <c r="Y207" s="22" t="s">
        <v>125</v>
      </c>
      <c r="Z207" s="22" t="s">
        <v>125</v>
      </c>
      <c r="AA207" s="22" t="s">
        <v>125</v>
      </c>
      <c r="AB207" s="22" t="s">
        <v>125</v>
      </c>
      <c r="AC207" s="22" t="s">
        <v>126</v>
      </c>
      <c r="AD207" s="22">
        <v>180</v>
      </c>
      <c r="AE207" s="22">
        <v>460</v>
      </c>
      <c r="AF207" s="22">
        <v>460</v>
      </c>
      <c r="AG207" s="22" t="s">
        <v>862</v>
      </c>
      <c r="AH207" s="22" t="s">
        <v>863</v>
      </c>
      <c r="AI207" s="22"/>
    </row>
    <row r="208" s="3" customFormat="1" ht="67.5" spans="1:35">
      <c r="A208" s="21">
        <f>SUBTOTAL(103,$B$201:B208)*1</f>
        <v>8</v>
      </c>
      <c r="B208" s="33" t="s">
        <v>864</v>
      </c>
      <c r="C208" s="29" t="s">
        <v>865</v>
      </c>
      <c r="D208" s="29" t="s">
        <v>150</v>
      </c>
      <c r="E208" s="29" t="s">
        <v>866</v>
      </c>
      <c r="F208" s="21">
        <v>2023</v>
      </c>
      <c r="G208" s="21" t="s">
        <v>152</v>
      </c>
      <c r="H208" s="21" t="s">
        <v>153</v>
      </c>
      <c r="I208" s="21">
        <v>13891513356</v>
      </c>
      <c r="J208" s="22">
        <v>50</v>
      </c>
      <c r="K208" s="22">
        <v>50</v>
      </c>
      <c r="L208" s="22">
        <v>50</v>
      </c>
      <c r="M208" s="22"/>
      <c r="N208" s="22"/>
      <c r="O208" s="22"/>
      <c r="P208" s="22"/>
      <c r="Q208" s="22"/>
      <c r="R208" s="22"/>
      <c r="S208" s="22"/>
      <c r="T208" s="22"/>
      <c r="U208" s="22"/>
      <c r="V208" s="22"/>
      <c r="W208" s="22"/>
      <c r="X208" s="22" t="s">
        <v>124</v>
      </c>
      <c r="Y208" s="22" t="s">
        <v>125</v>
      </c>
      <c r="Z208" s="22" t="s">
        <v>125</v>
      </c>
      <c r="AA208" s="22" t="s">
        <v>125</v>
      </c>
      <c r="AB208" s="22" t="s">
        <v>125</v>
      </c>
      <c r="AC208" s="22" t="s">
        <v>126</v>
      </c>
      <c r="AD208" s="22">
        <v>182</v>
      </c>
      <c r="AE208" s="22">
        <v>627</v>
      </c>
      <c r="AF208" s="22">
        <v>627</v>
      </c>
      <c r="AG208" s="22" t="s">
        <v>867</v>
      </c>
      <c r="AH208" s="22" t="s">
        <v>868</v>
      </c>
      <c r="AI208" s="22"/>
    </row>
    <row r="209" s="1" customFormat="1" ht="102" customHeight="1" spans="1:35">
      <c r="A209" s="21">
        <f>SUBTOTAL(103,$B$201:B209)*1</f>
        <v>9</v>
      </c>
      <c r="B209" s="28" t="s">
        <v>869</v>
      </c>
      <c r="C209" s="28" t="s">
        <v>870</v>
      </c>
      <c r="D209" s="28" t="s">
        <v>176</v>
      </c>
      <c r="E209" s="28" t="s">
        <v>183</v>
      </c>
      <c r="F209" s="28">
        <v>2022</v>
      </c>
      <c r="G209" s="28" t="s">
        <v>183</v>
      </c>
      <c r="H209" s="28" t="s">
        <v>185</v>
      </c>
      <c r="I209" s="28">
        <v>15353356008</v>
      </c>
      <c r="J209" s="32">
        <v>140</v>
      </c>
      <c r="K209" s="32">
        <v>140</v>
      </c>
      <c r="L209" s="32">
        <v>140</v>
      </c>
      <c r="M209" s="32"/>
      <c r="N209" s="32"/>
      <c r="O209" s="32"/>
      <c r="P209" s="32"/>
      <c r="Q209" s="32"/>
      <c r="R209" s="32"/>
      <c r="S209" s="32"/>
      <c r="T209" s="32"/>
      <c r="U209" s="32"/>
      <c r="V209" s="32"/>
      <c r="W209" s="28"/>
      <c r="X209" s="28" t="s">
        <v>124</v>
      </c>
      <c r="Y209" s="28" t="s">
        <v>125</v>
      </c>
      <c r="Z209" s="28" t="s">
        <v>126</v>
      </c>
      <c r="AA209" s="28" t="s">
        <v>125</v>
      </c>
      <c r="AB209" s="28" t="s">
        <v>125</v>
      </c>
      <c r="AC209" s="28" t="s">
        <v>126</v>
      </c>
      <c r="AD209" s="28">
        <v>23</v>
      </c>
      <c r="AE209" s="28">
        <v>39</v>
      </c>
      <c r="AF209" s="28">
        <v>1750</v>
      </c>
      <c r="AG209" s="28" t="s">
        <v>397</v>
      </c>
      <c r="AH209" s="37" t="s">
        <v>871</v>
      </c>
      <c r="AI209" s="22"/>
    </row>
    <row r="210" s="5" customFormat="1" ht="54" spans="1:35">
      <c r="A210" s="21">
        <f>SUBTOTAL(103,$B$201:B210)*1</f>
        <v>10</v>
      </c>
      <c r="B210" s="22" t="s">
        <v>872</v>
      </c>
      <c r="C210" s="22" t="s">
        <v>873</v>
      </c>
      <c r="D210" s="22" t="s">
        <v>190</v>
      </c>
      <c r="E210" s="22" t="s">
        <v>874</v>
      </c>
      <c r="F210" s="21">
        <v>2023</v>
      </c>
      <c r="G210" s="21" t="s">
        <v>205</v>
      </c>
      <c r="H210" s="21" t="s">
        <v>206</v>
      </c>
      <c r="I210" s="21">
        <v>13669154338</v>
      </c>
      <c r="J210" s="22">
        <v>150</v>
      </c>
      <c r="K210" s="22">
        <v>150</v>
      </c>
      <c r="L210" s="22">
        <v>150</v>
      </c>
      <c r="M210" s="22"/>
      <c r="N210" s="22"/>
      <c r="O210" s="22"/>
      <c r="P210" s="22"/>
      <c r="Q210" s="22"/>
      <c r="R210" s="22"/>
      <c r="S210" s="22"/>
      <c r="T210" s="22"/>
      <c r="U210" s="22"/>
      <c r="V210" s="22"/>
      <c r="W210" s="22"/>
      <c r="X210" s="22" t="s">
        <v>124</v>
      </c>
      <c r="Y210" s="22" t="s">
        <v>125</v>
      </c>
      <c r="Z210" s="22" t="s">
        <v>125</v>
      </c>
      <c r="AA210" s="22" t="s">
        <v>126</v>
      </c>
      <c r="AB210" s="22" t="s">
        <v>126</v>
      </c>
      <c r="AC210" s="22" t="s">
        <v>126</v>
      </c>
      <c r="AD210" s="22">
        <v>403</v>
      </c>
      <c r="AE210" s="22">
        <v>826</v>
      </c>
      <c r="AF210" s="22">
        <v>1563</v>
      </c>
      <c r="AG210" s="22" t="s">
        <v>875</v>
      </c>
      <c r="AH210" s="22" t="s">
        <v>875</v>
      </c>
      <c r="AI210" s="22"/>
    </row>
    <row r="211" s="3" customFormat="1" ht="35.1" customHeight="1" spans="1:35">
      <c r="A211" s="21" t="s">
        <v>63</v>
      </c>
      <c r="B211" s="22"/>
      <c r="C211" s="22"/>
      <c r="D211" s="22"/>
      <c r="E211" s="22"/>
      <c r="F211" s="21"/>
      <c r="G211" s="21"/>
      <c r="H211" s="21"/>
      <c r="I211" s="21"/>
      <c r="J211" s="22">
        <f t="shared" ref="J211:W211" si="23">SUM(J212)</f>
        <v>55</v>
      </c>
      <c r="K211" s="22">
        <f t="shared" si="23"/>
        <v>55</v>
      </c>
      <c r="L211" s="22">
        <f t="shared" si="23"/>
        <v>0</v>
      </c>
      <c r="M211" s="22">
        <f t="shared" si="23"/>
        <v>0</v>
      </c>
      <c r="N211" s="22">
        <f t="shared" si="23"/>
        <v>0</v>
      </c>
      <c r="O211" s="22">
        <f t="shared" si="23"/>
        <v>55</v>
      </c>
      <c r="P211" s="22">
        <f t="shared" si="23"/>
        <v>0</v>
      </c>
      <c r="Q211" s="22">
        <f t="shared" si="23"/>
        <v>0</v>
      </c>
      <c r="R211" s="22">
        <f t="shared" si="23"/>
        <v>0</v>
      </c>
      <c r="S211" s="22">
        <f t="shared" si="23"/>
        <v>0</v>
      </c>
      <c r="T211" s="22">
        <f t="shared" si="23"/>
        <v>0</v>
      </c>
      <c r="U211" s="22">
        <f t="shared" si="23"/>
        <v>0</v>
      </c>
      <c r="V211" s="22">
        <f t="shared" si="23"/>
        <v>0</v>
      </c>
      <c r="W211" s="22">
        <f t="shared" si="23"/>
        <v>0</v>
      </c>
      <c r="X211" s="22"/>
      <c r="Y211" s="22"/>
      <c r="Z211" s="22"/>
      <c r="AA211" s="22"/>
      <c r="AB211" s="22"/>
      <c r="AC211" s="22"/>
      <c r="AD211" s="22"/>
      <c r="AE211" s="22"/>
      <c r="AF211" s="22"/>
      <c r="AG211" s="22"/>
      <c r="AH211" s="22"/>
      <c r="AI211" s="22"/>
    </row>
    <row r="212" s="1" customFormat="1" ht="50.1" customHeight="1" spans="1:35">
      <c r="A212" s="21">
        <f>SUBTOTAL(103,$B$212:B212)*1</f>
        <v>1</v>
      </c>
      <c r="B212" s="29" t="s">
        <v>876</v>
      </c>
      <c r="C212" s="26" t="s">
        <v>877</v>
      </c>
      <c r="D212" s="22" t="s">
        <v>211</v>
      </c>
      <c r="E212" s="22" t="s">
        <v>460</v>
      </c>
      <c r="F212" s="21" t="s">
        <v>120</v>
      </c>
      <c r="G212" s="21" t="s">
        <v>213</v>
      </c>
      <c r="H212" s="21" t="s">
        <v>238</v>
      </c>
      <c r="I212" s="21" t="s">
        <v>239</v>
      </c>
      <c r="J212" s="22">
        <v>55</v>
      </c>
      <c r="K212" s="22">
        <v>55</v>
      </c>
      <c r="L212" s="22"/>
      <c r="M212" s="22"/>
      <c r="N212" s="22"/>
      <c r="O212" s="22">
        <v>55</v>
      </c>
      <c r="P212" s="22"/>
      <c r="Q212" s="22"/>
      <c r="R212" s="22"/>
      <c r="S212" s="22"/>
      <c r="T212" s="22"/>
      <c r="U212" s="22"/>
      <c r="V212" s="22"/>
      <c r="W212" s="22"/>
      <c r="X212" s="22" t="s">
        <v>124</v>
      </c>
      <c r="Y212" s="22" t="s">
        <v>125</v>
      </c>
      <c r="Z212" s="22" t="s">
        <v>126</v>
      </c>
      <c r="AA212" s="22" t="s">
        <v>125</v>
      </c>
      <c r="AB212" s="22" t="s">
        <v>125</v>
      </c>
      <c r="AC212" s="22" t="s">
        <v>126</v>
      </c>
      <c r="AD212" s="22">
        <v>519</v>
      </c>
      <c r="AE212" s="22">
        <v>2052</v>
      </c>
      <c r="AF212" s="22">
        <v>2052</v>
      </c>
      <c r="AG212" s="22" t="s">
        <v>878</v>
      </c>
      <c r="AH212" s="22" t="s">
        <v>879</v>
      </c>
      <c r="AI212" s="22"/>
    </row>
    <row r="213" s="3" customFormat="1" ht="35.1" customHeight="1" spans="1:35">
      <c r="A213" s="21" t="s">
        <v>64</v>
      </c>
      <c r="B213" s="22"/>
      <c r="C213" s="22"/>
      <c r="D213" s="22"/>
      <c r="E213" s="22"/>
      <c r="F213" s="21"/>
      <c r="G213" s="21"/>
      <c r="H213" s="21"/>
      <c r="I213" s="21"/>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row>
    <row r="214" s="3" customFormat="1" ht="35.1" customHeight="1" spans="1:35">
      <c r="A214" s="21" t="s">
        <v>65</v>
      </c>
      <c r="B214" s="22"/>
      <c r="C214" s="22"/>
      <c r="D214" s="22"/>
      <c r="E214" s="22"/>
      <c r="F214" s="21"/>
      <c r="G214" s="21"/>
      <c r="H214" s="21"/>
      <c r="I214" s="21"/>
      <c r="J214" s="22">
        <f t="shared" ref="J214:W214" si="24">SUM(J215)</f>
        <v>50</v>
      </c>
      <c r="K214" s="22">
        <f t="shared" si="24"/>
        <v>50</v>
      </c>
      <c r="L214" s="22">
        <f t="shared" si="24"/>
        <v>0</v>
      </c>
      <c r="M214" s="22">
        <f t="shared" si="24"/>
        <v>0</v>
      </c>
      <c r="N214" s="22">
        <f t="shared" si="24"/>
        <v>0</v>
      </c>
      <c r="O214" s="22">
        <f t="shared" si="24"/>
        <v>50</v>
      </c>
      <c r="P214" s="22">
        <f t="shared" si="24"/>
        <v>0</v>
      </c>
      <c r="Q214" s="22">
        <f t="shared" si="24"/>
        <v>0</v>
      </c>
      <c r="R214" s="22">
        <f t="shared" si="24"/>
        <v>0</v>
      </c>
      <c r="S214" s="22">
        <f t="shared" si="24"/>
        <v>0</v>
      </c>
      <c r="T214" s="22">
        <f t="shared" si="24"/>
        <v>0</v>
      </c>
      <c r="U214" s="22">
        <f t="shared" si="24"/>
        <v>0</v>
      </c>
      <c r="V214" s="22">
        <f t="shared" si="24"/>
        <v>0</v>
      </c>
      <c r="W214" s="22">
        <f t="shared" si="24"/>
        <v>0</v>
      </c>
      <c r="X214" s="22"/>
      <c r="Y214" s="22"/>
      <c r="Z214" s="22"/>
      <c r="AA214" s="22"/>
      <c r="AB214" s="22"/>
      <c r="AC214" s="22"/>
      <c r="AD214" s="22"/>
      <c r="AE214" s="22"/>
      <c r="AF214" s="22"/>
      <c r="AG214" s="22"/>
      <c r="AH214" s="22"/>
      <c r="AI214" s="22"/>
    </row>
    <row r="215" s="1" customFormat="1" ht="69.95" customHeight="1" spans="1:35">
      <c r="A215" s="21">
        <f>SUBTOTAL(103,$B$215:B215)*1</f>
        <v>1</v>
      </c>
      <c r="B215" s="22" t="s">
        <v>880</v>
      </c>
      <c r="C215" s="26" t="s">
        <v>881</v>
      </c>
      <c r="D215" s="22" t="s">
        <v>211</v>
      </c>
      <c r="E215" s="22" t="s">
        <v>707</v>
      </c>
      <c r="F215" s="21" t="s">
        <v>120</v>
      </c>
      <c r="G215" s="21" t="s">
        <v>213</v>
      </c>
      <c r="H215" s="21" t="s">
        <v>882</v>
      </c>
      <c r="I215" s="21" t="s">
        <v>883</v>
      </c>
      <c r="J215" s="22">
        <v>50</v>
      </c>
      <c r="K215" s="22">
        <v>50</v>
      </c>
      <c r="L215" s="22"/>
      <c r="M215" s="22"/>
      <c r="N215" s="22"/>
      <c r="O215" s="22">
        <v>50</v>
      </c>
      <c r="P215" s="22"/>
      <c r="Q215" s="22"/>
      <c r="R215" s="22"/>
      <c r="S215" s="22"/>
      <c r="T215" s="22"/>
      <c r="U215" s="22"/>
      <c r="V215" s="22"/>
      <c r="W215" s="22"/>
      <c r="X215" s="22" t="s">
        <v>124</v>
      </c>
      <c r="Y215" s="22" t="s">
        <v>125</v>
      </c>
      <c r="Z215" s="22" t="s">
        <v>126</v>
      </c>
      <c r="AA215" s="22" t="s">
        <v>125</v>
      </c>
      <c r="AB215" s="22" t="s">
        <v>125</v>
      </c>
      <c r="AC215" s="22" t="s">
        <v>125</v>
      </c>
      <c r="AD215" s="22">
        <v>1099</v>
      </c>
      <c r="AE215" s="22">
        <v>3006</v>
      </c>
      <c r="AF215" s="22">
        <v>8424</v>
      </c>
      <c r="AG215" s="22" t="s">
        <v>884</v>
      </c>
      <c r="AH215" s="22" t="s">
        <v>885</v>
      </c>
      <c r="AI215" s="22"/>
    </row>
    <row r="216" s="3" customFormat="1" ht="35.1" customHeight="1" spans="1:35">
      <c r="A216" s="21" t="s">
        <v>66</v>
      </c>
      <c r="B216" s="22"/>
      <c r="C216" s="22"/>
      <c r="D216" s="22"/>
      <c r="E216" s="22"/>
      <c r="F216" s="21"/>
      <c r="G216" s="21"/>
      <c r="H216" s="21"/>
      <c r="I216" s="21"/>
      <c r="J216" s="22">
        <f t="shared" ref="J216:W216" si="25">SUM(J217:J220)</f>
        <v>503</v>
      </c>
      <c r="K216" s="22">
        <f t="shared" si="25"/>
        <v>503</v>
      </c>
      <c r="L216" s="22">
        <f t="shared" si="25"/>
        <v>75</v>
      </c>
      <c r="M216" s="22">
        <f t="shared" si="25"/>
        <v>0</v>
      </c>
      <c r="N216" s="22">
        <f t="shared" si="25"/>
        <v>0</v>
      </c>
      <c r="O216" s="22">
        <f t="shared" si="25"/>
        <v>428</v>
      </c>
      <c r="P216" s="22">
        <f t="shared" si="25"/>
        <v>0</v>
      </c>
      <c r="Q216" s="22">
        <f t="shared" si="25"/>
        <v>0</v>
      </c>
      <c r="R216" s="22">
        <f t="shared" si="25"/>
        <v>0</v>
      </c>
      <c r="S216" s="22">
        <f t="shared" si="25"/>
        <v>0</v>
      </c>
      <c r="T216" s="22">
        <f t="shared" si="25"/>
        <v>0</v>
      </c>
      <c r="U216" s="22">
        <f t="shared" si="25"/>
        <v>0</v>
      </c>
      <c r="V216" s="22">
        <f t="shared" si="25"/>
        <v>0</v>
      </c>
      <c r="W216" s="22">
        <f t="shared" si="25"/>
        <v>0</v>
      </c>
      <c r="X216" s="22"/>
      <c r="Y216" s="22"/>
      <c r="Z216" s="22"/>
      <c r="AA216" s="22"/>
      <c r="AB216" s="22"/>
      <c r="AC216" s="22"/>
      <c r="AD216" s="22"/>
      <c r="AE216" s="22"/>
      <c r="AF216" s="22"/>
      <c r="AG216" s="22"/>
      <c r="AH216" s="22"/>
      <c r="AI216" s="22"/>
    </row>
    <row r="217" s="3" customFormat="1" ht="56" customHeight="1" spans="1:35">
      <c r="A217" s="21">
        <f>SUBTOTAL(103,$B$217:B217)*1</f>
        <v>1</v>
      </c>
      <c r="B217" s="22" t="s">
        <v>886</v>
      </c>
      <c r="C217" s="41" t="s">
        <v>887</v>
      </c>
      <c r="D217" s="22" t="s">
        <v>118</v>
      </c>
      <c r="E217" s="22" t="s">
        <v>318</v>
      </c>
      <c r="F217" s="21" t="s">
        <v>120</v>
      </c>
      <c r="G217" s="21" t="s">
        <v>121</v>
      </c>
      <c r="H217" s="21" t="s">
        <v>122</v>
      </c>
      <c r="I217" s="21" t="s">
        <v>123</v>
      </c>
      <c r="J217" s="22">
        <v>43</v>
      </c>
      <c r="K217" s="22">
        <v>43</v>
      </c>
      <c r="L217" s="22"/>
      <c r="M217" s="22"/>
      <c r="N217" s="22"/>
      <c r="O217" s="22">
        <v>43</v>
      </c>
      <c r="P217" s="22"/>
      <c r="Q217" s="22"/>
      <c r="R217" s="22"/>
      <c r="S217" s="22"/>
      <c r="T217" s="22"/>
      <c r="U217" s="22"/>
      <c r="V217" s="22"/>
      <c r="W217" s="22"/>
      <c r="X217" s="22" t="s">
        <v>124</v>
      </c>
      <c r="Y217" s="22" t="s">
        <v>125</v>
      </c>
      <c r="Z217" s="22" t="s">
        <v>125</v>
      </c>
      <c r="AA217" s="22" t="s">
        <v>125</v>
      </c>
      <c r="AB217" s="22" t="s">
        <v>125</v>
      </c>
      <c r="AC217" s="22" t="s">
        <v>126</v>
      </c>
      <c r="AD217" s="22">
        <v>30</v>
      </c>
      <c r="AE217" s="22">
        <v>98</v>
      </c>
      <c r="AF217" s="22">
        <v>98</v>
      </c>
      <c r="AG217" s="22" t="s">
        <v>127</v>
      </c>
      <c r="AH217" s="22" t="s">
        <v>888</v>
      </c>
      <c r="AI217" s="22"/>
    </row>
    <row r="218" s="3" customFormat="1" ht="67" customHeight="1" spans="1:35">
      <c r="A218" s="21">
        <f>SUBTOTAL(103,$B$217:B218)*1</f>
        <v>2</v>
      </c>
      <c r="B218" s="22" t="s">
        <v>889</v>
      </c>
      <c r="C218" s="22" t="s">
        <v>890</v>
      </c>
      <c r="D218" s="22" t="s">
        <v>118</v>
      </c>
      <c r="E218" s="22" t="s">
        <v>891</v>
      </c>
      <c r="F218" s="21" t="s">
        <v>120</v>
      </c>
      <c r="G218" s="21" t="s">
        <v>121</v>
      </c>
      <c r="H218" s="21" t="s">
        <v>122</v>
      </c>
      <c r="I218" s="21" t="s">
        <v>123</v>
      </c>
      <c r="J218" s="22">
        <v>35</v>
      </c>
      <c r="K218" s="22">
        <v>35</v>
      </c>
      <c r="L218" s="22"/>
      <c r="M218" s="22"/>
      <c r="N218" s="22"/>
      <c r="O218" s="22">
        <v>35</v>
      </c>
      <c r="P218" s="22"/>
      <c r="Q218" s="22"/>
      <c r="R218" s="22"/>
      <c r="S218" s="22"/>
      <c r="T218" s="22"/>
      <c r="U218" s="22"/>
      <c r="V218" s="22"/>
      <c r="W218" s="22"/>
      <c r="X218" s="22" t="s">
        <v>124</v>
      </c>
      <c r="Y218" s="22" t="s">
        <v>125</v>
      </c>
      <c r="Z218" s="22" t="s">
        <v>125</v>
      </c>
      <c r="AA218" s="22" t="s">
        <v>125</v>
      </c>
      <c r="AB218" s="22" t="s">
        <v>125</v>
      </c>
      <c r="AC218" s="22" t="s">
        <v>126</v>
      </c>
      <c r="AD218" s="22">
        <v>11</v>
      </c>
      <c r="AE218" s="22">
        <v>25</v>
      </c>
      <c r="AF218" s="22">
        <v>25</v>
      </c>
      <c r="AG218" s="22" t="s">
        <v>127</v>
      </c>
      <c r="AH218" s="22" t="s">
        <v>888</v>
      </c>
      <c r="AI218" s="22"/>
    </row>
    <row r="219" s="1" customFormat="1" ht="206" customHeight="1" spans="1:35">
      <c r="A219" s="21">
        <f>SUBTOTAL(103,$B$217:B219)*1</f>
        <v>3</v>
      </c>
      <c r="B219" s="22" t="s">
        <v>892</v>
      </c>
      <c r="C219" s="22" t="s">
        <v>893</v>
      </c>
      <c r="D219" s="22" t="s">
        <v>176</v>
      </c>
      <c r="E219" s="22" t="s">
        <v>894</v>
      </c>
      <c r="F219" s="21">
        <v>2023</v>
      </c>
      <c r="G219" s="21" t="s">
        <v>895</v>
      </c>
      <c r="H219" s="21" t="s">
        <v>764</v>
      </c>
      <c r="I219" s="21">
        <v>15909157676</v>
      </c>
      <c r="J219" s="22">
        <v>350</v>
      </c>
      <c r="K219" s="22">
        <v>350</v>
      </c>
      <c r="L219" s="22"/>
      <c r="M219" s="22"/>
      <c r="N219" s="22"/>
      <c r="O219" s="22">
        <v>350</v>
      </c>
      <c r="P219" s="22"/>
      <c r="Q219" s="22"/>
      <c r="R219" s="22"/>
      <c r="S219" s="22"/>
      <c r="T219" s="22"/>
      <c r="U219" s="22"/>
      <c r="V219" s="22"/>
      <c r="W219" s="22"/>
      <c r="X219" s="22" t="s">
        <v>124</v>
      </c>
      <c r="Y219" s="22" t="s">
        <v>125</v>
      </c>
      <c r="Z219" s="22" t="s">
        <v>126</v>
      </c>
      <c r="AA219" s="22" t="s">
        <v>126</v>
      </c>
      <c r="AB219" s="22" t="s">
        <v>126</v>
      </c>
      <c r="AC219" s="22" t="s">
        <v>126</v>
      </c>
      <c r="AD219" s="22">
        <v>54</v>
      </c>
      <c r="AE219" s="22">
        <v>135</v>
      </c>
      <c r="AF219" s="22">
        <v>257</v>
      </c>
      <c r="AG219" s="22" t="s">
        <v>896</v>
      </c>
      <c r="AH219" s="22" t="s">
        <v>897</v>
      </c>
      <c r="AI219" s="22"/>
    </row>
    <row r="220" s="3" customFormat="1" ht="186" customHeight="1" spans="1:35">
      <c r="A220" s="21">
        <f>SUBTOTAL(103,$B$217:B220)*1</f>
        <v>4</v>
      </c>
      <c r="B220" s="22" t="s">
        <v>898</v>
      </c>
      <c r="C220" s="26" t="s">
        <v>899</v>
      </c>
      <c r="D220" s="29" t="s">
        <v>407</v>
      </c>
      <c r="E220" s="29" t="s">
        <v>900</v>
      </c>
      <c r="F220" s="22">
        <v>2023</v>
      </c>
      <c r="G220" s="29" t="s">
        <v>409</v>
      </c>
      <c r="H220" s="29" t="s">
        <v>426</v>
      </c>
      <c r="I220" s="29" t="s">
        <v>636</v>
      </c>
      <c r="J220" s="22">
        <v>75</v>
      </c>
      <c r="K220" s="22">
        <v>75</v>
      </c>
      <c r="L220" s="22">
        <v>75</v>
      </c>
      <c r="M220" s="22"/>
      <c r="N220" s="22"/>
      <c r="O220" s="22"/>
      <c r="P220" s="22"/>
      <c r="Q220" s="22"/>
      <c r="R220" s="22"/>
      <c r="S220" s="22"/>
      <c r="T220" s="22"/>
      <c r="U220" s="22"/>
      <c r="V220" s="22"/>
      <c r="W220" s="22"/>
      <c r="X220" s="22" t="s">
        <v>124</v>
      </c>
      <c r="Y220" s="22" t="s">
        <v>125</v>
      </c>
      <c r="Z220" s="22" t="s">
        <v>126</v>
      </c>
      <c r="AA220" s="22" t="s">
        <v>126</v>
      </c>
      <c r="AB220" s="22" t="s">
        <v>125</v>
      </c>
      <c r="AC220" s="22" t="s">
        <v>126</v>
      </c>
      <c r="AD220" s="22">
        <v>45</v>
      </c>
      <c r="AE220" s="22">
        <v>103</v>
      </c>
      <c r="AF220" s="22">
        <v>540</v>
      </c>
      <c r="AG220" s="22" t="s">
        <v>896</v>
      </c>
      <c r="AH220" s="22" t="s">
        <v>901</v>
      </c>
      <c r="AI220" s="22"/>
    </row>
    <row r="221" s="3" customFormat="1" ht="35.1" customHeight="1" spans="1:35">
      <c r="A221" s="21" t="s">
        <v>67</v>
      </c>
      <c r="B221" s="22"/>
      <c r="C221" s="22"/>
      <c r="D221" s="22"/>
      <c r="E221" s="22"/>
      <c r="F221" s="21"/>
      <c r="G221" s="21"/>
      <c r="H221" s="21"/>
      <c r="I221" s="21"/>
      <c r="J221" s="22">
        <f t="shared" ref="J221:W221" si="26">SUM(J222:J223)</f>
        <v>3730</v>
      </c>
      <c r="K221" s="22">
        <f t="shared" si="26"/>
        <v>130</v>
      </c>
      <c r="L221" s="22">
        <f t="shared" si="26"/>
        <v>130</v>
      </c>
      <c r="M221" s="22">
        <f t="shared" si="26"/>
        <v>0</v>
      </c>
      <c r="N221" s="22">
        <f t="shared" si="26"/>
        <v>0</v>
      </c>
      <c r="O221" s="22">
        <f t="shared" si="26"/>
        <v>0</v>
      </c>
      <c r="P221" s="22">
        <f t="shared" si="26"/>
        <v>3600</v>
      </c>
      <c r="Q221" s="22">
        <f t="shared" si="26"/>
        <v>0</v>
      </c>
      <c r="R221" s="22">
        <f t="shared" si="26"/>
        <v>0</v>
      </c>
      <c r="S221" s="22">
        <f t="shared" si="26"/>
        <v>0</v>
      </c>
      <c r="T221" s="22">
        <f t="shared" si="26"/>
        <v>0</v>
      </c>
      <c r="U221" s="22">
        <f t="shared" si="26"/>
        <v>0</v>
      </c>
      <c r="V221" s="22">
        <f t="shared" si="26"/>
        <v>0</v>
      </c>
      <c r="W221" s="22">
        <f t="shared" si="26"/>
        <v>0</v>
      </c>
      <c r="X221" s="22"/>
      <c r="Y221" s="22"/>
      <c r="Z221" s="22"/>
      <c r="AA221" s="22"/>
      <c r="AB221" s="22"/>
      <c r="AC221" s="22"/>
      <c r="AD221" s="22"/>
      <c r="AE221" s="22"/>
      <c r="AF221" s="22"/>
      <c r="AG221" s="22"/>
      <c r="AH221" s="22"/>
      <c r="AI221" s="22"/>
    </row>
    <row r="222" s="5" customFormat="1" ht="67.5" spans="1:35">
      <c r="A222" s="21">
        <f>SUBTOTAL(103,$B$222:B222)*1</f>
        <v>1</v>
      </c>
      <c r="B222" s="22" t="s">
        <v>902</v>
      </c>
      <c r="C222" s="22" t="s">
        <v>903</v>
      </c>
      <c r="D222" s="22" t="s">
        <v>190</v>
      </c>
      <c r="E222" s="22" t="s">
        <v>904</v>
      </c>
      <c r="F222" s="21" t="s">
        <v>120</v>
      </c>
      <c r="G222" s="21" t="s">
        <v>205</v>
      </c>
      <c r="H222" s="21" t="s">
        <v>800</v>
      </c>
      <c r="I222" s="21">
        <v>13909152761</v>
      </c>
      <c r="J222" s="22">
        <v>130</v>
      </c>
      <c r="K222" s="22">
        <v>130</v>
      </c>
      <c r="L222" s="22">
        <v>130</v>
      </c>
      <c r="M222" s="22"/>
      <c r="N222" s="22"/>
      <c r="O222" s="22"/>
      <c r="P222" s="22"/>
      <c r="Q222" s="22"/>
      <c r="R222" s="22"/>
      <c r="S222" s="22"/>
      <c r="T222" s="22"/>
      <c r="U222" s="22"/>
      <c r="V222" s="22"/>
      <c r="W222" s="22"/>
      <c r="X222" s="22" t="s">
        <v>124</v>
      </c>
      <c r="Y222" s="22" t="s">
        <v>125</v>
      </c>
      <c r="Z222" s="22" t="s">
        <v>125</v>
      </c>
      <c r="AA222" s="22" t="s">
        <v>126</v>
      </c>
      <c r="AB222" s="22" t="s">
        <v>126</v>
      </c>
      <c r="AC222" s="22" t="s">
        <v>126</v>
      </c>
      <c r="AD222" s="22">
        <v>260</v>
      </c>
      <c r="AE222" s="22">
        <v>630</v>
      </c>
      <c r="AF222" s="22">
        <v>1127</v>
      </c>
      <c r="AG222" s="22" t="s">
        <v>905</v>
      </c>
      <c r="AH222" s="22" t="s">
        <v>906</v>
      </c>
      <c r="AI222" s="22"/>
    </row>
    <row r="223" s="12" customFormat="1" ht="81" spans="1:35">
      <c r="A223" s="21">
        <f>SUBTOTAL(103,$B$222:B223)*1</f>
        <v>2</v>
      </c>
      <c r="B223" s="22" t="s">
        <v>907</v>
      </c>
      <c r="C223" s="22" t="s">
        <v>908</v>
      </c>
      <c r="D223" s="22" t="s">
        <v>909</v>
      </c>
      <c r="E223" s="22"/>
      <c r="F223" s="21" t="s">
        <v>254</v>
      </c>
      <c r="G223" s="21" t="s">
        <v>286</v>
      </c>
      <c r="H223" s="21" t="s">
        <v>287</v>
      </c>
      <c r="I223" s="21">
        <v>18909152188</v>
      </c>
      <c r="J223" s="22">
        <v>3600</v>
      </c>
      <c r="K223" s="22"/>
      <c r="L223" s="22"/>
      <c r="M223" s="22"/>
      <c r="N223" s="22"/>
      <c r="O223" s="22"/>
      <c r="P223" s="22">
        <v>3600</v>
      </c>
      <c r="Q223" s="22"/>
      <c r="R223" s="22"/>
      <c r="S223" s="22"/>
      <c r="T223" s="22"/>
      <c r="U223" s="22"/>
      <c r="V223" s="22"/>
      <c r="W223" s="22"/>
      <c r="X223" s="22" t="s">
        <v>124</v>
      </c>
      <c r="Y223" s="22" t="s">
        <v>125</v>
      </c>
      <c r="Z223" s="22" t="s">
        <v>126</v>
      </c>
      <c r="AA223" s="22" t="s">
        <v>126</v>
      </c>
      <c r="AB223" s="22" t="s">
        <v>126</v>
      </c>
      <c r="AC223" s="22" t="s">
        <v>126</v>
      </c>
      <c r="AD223" s="22">
        <v>146</v>
      </c>
      <c r="AE223" s="22">
        <v>511</v>
      </c>
      <c r="AF223" s="22">
        <v>511</v>
      </c>
      <c r="AG223" s="22" t="s">
        <v>499</v>
      </c>
      <c r="AH223" s="22" t="s">
        <v>910</v>
      </c>
      <c r="AI223" s="36"/>
    </row>
    <row r="224" s="3" customFormat="1" ht="35.1" customHeight="1" spans="1:35">
      <c r="A224" s="21" t="s">
        <v>68</v>
      </c>
      <c r="B224" s="22"/>
      <c r="C224" s="22"/>
      <c r="D224" s="22"/>
      <c r="E224" s="22"/>
      <c r="F224" s="21"/>
      <c r="G224" s="21"/>
      <c r="H224" s="21"/>
      <c r="I224" s="21"/>
      <c r="J224" s="22">
        <f t="shared" ref="J224:W224" si="27">SUM(J225:J287)</f>
        <v>20922.0244</v>
      </c>
      <c r="K224" s="22">
        <f t="shared" si="27"/>
        <v>4958</v>
      </c>
      <c r="L224" s="22">
        <f t="shared" si="27"/>
        <v>3110</v>
      </c>
      <c r="M224" s="22">
        <f t="shared" si="27"/>
        <v>380</v>
      </c>
      <c r="N224" s="22">
        <f t="shared" si="27"/>
        <v>0</v>
      </c>
      <c r="O224" s="22">
        <f t="shared" si="27"/>
        <v>1468</v>
      </c>
      <c r="P224" s="22">
        <f t="shared" si="27"/>
        <v>15964.0244</v>
      </c>
      <c r="Q224" s="22">
        <f t="shared" si="27"/>
        <v>0</v>
      </c>
      <c r="R224" s="22">
        <f t="shared" si="27"/>
        <v>0</v>
      </c>
      <c r="S224" s="22">
        <f t="shared" si="27"/>
        <v>0</v>
      </c>
      <c r="T224" s="22">
        <f t="shared" si="27"/>
        <v>0</v>
      </c>
      <c r="U224" s="22">
        <f t="shared" si="27"/>
        <v>0</v>
      </c>
      <c r="V224" s="22">
        <f t="shared" si="27"/>
        <v>0</v>
      </c>
      <c r="W224" s="22">
        <f t="shared" si="27"/>
        <v>0</v>
      </c>
      <c r="X224" s="22"/>
      <c r="Y224" s="22"/>
      <c r="Z224" s="22"/>
      <c r="AA224" s="22"/>
      <c r="AB224" s="22"/>
      <c r="AC224" s="22"/>
      <c r="AD224" s="22"/>
      <c r="AE224" s="22"/>
      <c r="AF224" s="22"/>
      <c r="AG224" s="22"/>
      <c r="AH224" s="22"/>
      <c r="AI224" s="22"/>
    </row>
    <row r="225" s="3" customFormat="1" ht="126" customHeight="1" spans="1:35">
      <c r="A225" s="21">
        <f>SUBTOTAL(103,$B$225:B225)*1</f>
        <v>1</v>
      </c>
      <c r="B225" s="22" t="s">
        <v>911</v>
      </c>
      <c r="C225" s="22" t="s">
        <v>912</v>
      </c>
      <c r="D225" s="22" t="s">
        <v>297</v>
      </c>
      <c r="E225" s="22" t="s">
        <v>913</v>
      </c>
      <c r="F225" s="21" t="s">
        <v>120</v>
      </c>
      <c r="G225" s="21" t="s">
        <v>299</v>
      </c>
      <c r="H225" s="21" t="s">
        <v>914</v>
      </c>
      <c r="I225" s="21">
        <v>18691530822</v>
      </c>
      <c r="J225" s="22">
        <v>50</v>
      </c>
      <c r="K225" s="22">
        <v>50</v>
      </c>
      <c r="L225" s="22">
        <v>50</v>
      </c>
      <c r="M225" s="22"/>
      <c r="N225" s="22"/>
      <c r="O225" s="22"/>
      <c r="P225" s="22"/>
      <c r="Q225" s="22"/>
      <c r="R225" s="22"/>
      <c r="S225" s="22"/>
      <c r="T225" s="22"/>
      <c r="U225" s="22"/>
      <c r="V225" s="22"/>
      <c r="W225" s="22"/>
      <c r="X225" s="22" t="s">
        <v>124</v>
      </c>
      <c r="Y225" s="22" t="s">
        <v>125</v>
      </c>
      <c r="Z225" s="22" t="s">
        <v>125</v>
      </c>
      <c r="AA225" s="22" t="s">
        <v>126</v>
      </c>
      <c r="AB225" s="22" t="s">
        <v>126</v>
      </c>
      <c r="AC225" s="22" t="s">
        <v>126</v>
      </c>
      <c r="AD225" s="22">
        <v>26</v>
      </c>
      <c r="AE225" s="22">
        <v>32</v>
      </c>
      <c r="AF225" s="22">
        <v>32</v>
      </c>
      <c r="AG225" s="22" t="s">
        <v>516</v>
      </c>
      <c r="AH225" s="22" t="s">
        <v>915</v>
      </c>
      <c r="AI225" s="22"/>
    </row>
    <row r="226" s="1" customFormat="1" ht="148.5" spans="1:35">
      <c r="A226" s="21">
        <f>SUBTOTAL(103,$B$225:B226)*1</f>
        <v>2</v>
      </c>
      <c r="B226" s="22" t="s">
        <v>916</v>
      </c>
      <c r="C226" s="22" t="s">
        <v>917</v>
      </c>
      <c r="D226" s="22" t="s">
        <v>297</v>
      </c>
      <c r="E226" s="22" t="s">
        <v>490</v>
      </c>
      <c r="F226" s="21" t="s">
        <v>120</v>
      </c>
      <c r="G226" s="21" t="s">
        <v>299</v>
      </c>
      <c r="H226" s="21" t="s">
        <v>300</v>
      </c>
      <c r="I226" s="21">
        <v>18509153266</v>
      </c>
      <c r="J226" s="22">
        <v>40</v>
      </c>
      <c r="K226" s="22">
        <v>40</v>
      </c>
      <c r="L226" s="22">
        <v>40</v>
      </c>
      <c r="M226" s="22"/>
      <c r="N226" s="22"/>
      <c r="O226" s="22"/>
      <c r="P226" s="22"/>
      <c r="Q226" s="22"/>
      <c r="R226" s="22"/>
      <c r="S226" s="22"/>
      <c r="T226" s="22"/>
      <c r="U226" s="22"/>
      <c r="V226" s="22"/>
      <c r="W226" s="22"/>
      <c r="X226" s="22" t="s">
        <v>124</v>
      </c>
      <c r="Y226" s="22" t="s">
        <v>125</v>
      </c>
      <c r="Z226" s="22" t="s">
        <v>125</v>
      </c>
      <c r="AA226" s="22" t="s">
        <v>126</v>
      </c>
      <c r="AB226" s="22" t="s">
        <v>126</v>
      </c>
      <c r="AC226" s="22" t="s">
        <v>126</v>
      </c>
      <c r="AD226" s="22">
        <v>25</v>
      </c>
      <c r="AE226" s="22">
        <v>68</v>
      </c>
      <c r="AF226" s="22">
        <v>195</v>
      </c>
      <c r="AG226" s="22" t="s">
        <v>516</v>
      </c>
      <c r="AH226" s="22" t="s">
        <v>918</v>
      </c>
      <c r="AI226" s="22"/>
    </row>
    <row r="227" s="3" customFormat="1" ht="111" customHeight="1" spans="1:35">
      <c r="A227" s="21">
        <f>SUBTOTAL(103,$B$225:B227)*1</f>
        <v>3</v>
      </c>
      <c r="B227" s="22" t="s">
        <v>919</v>
      </c>
      <c r="C227" s="22" t="s">
        <v>920</v>
      </c>
      <c r="D227" s="22" t="s">
        <v>494</v>
      </c>
      <c r="E227" s="22" t="s">
        <v>921</v>
      </c>
      <c r="F227" s="21">
        <v>2023</v>
      </c>
      <c r="G227" s="21" t="s">
        <v>496</v>
      </c>
      <c r="H227" s="21" t="s">
        <v>527</v>
      </c>
      <c r="I227" s="21">
        <v>18049155202</v>
      </c>
      <c r="J227" s="22">
        <v>75</v>
      </c>
      <c r="K227" s="22">
        <v>75</v>
      </c>
      <c r="L227" s="22">
        <v>75</v>
      </c>
      <c r="M227" s="22"/>
      <c r="N227" s="22"/>
      <c r="O227" s="22"/>
      <c r="P227" s="22"/>
      <c r="Q227" s="22"/>
      <c r="R227" s="22"/>
      <c r="S227" s="22"/>
      <c r="T227" s="22"/>
      <c r="U227" s="22"/>
      <c r="V227" s="22"/>
      <c r="W227" s="22"/>
      <c r="X227" s="22" t="s">
        <v>124</v>
      </c>
      <c r="Y227" s="22" t="s">
        <v>125</v>
      </c>
      <c r="Z227" s="22" t="s">
        <v>125</v>
      </c>
      <c r="AA227" s="22" t="s">
        <v>126</v>
      </c>
      <c r="AB227" s="22" t="s">
        <v>126</v>
      </c>
      <c r="AC227" s="22" t="s">
        <v>126</v>
      </c>
      <c r="AD227" s="22">
        <v>20</v>
      </c>
      <c r="AE227" s="22">
        <v>81</v>
      </c>
      <c r="AF227" s="22">
        <v>206</v>
      </c>
      <c r="AG227" s="22" t="s">
        <v>922</v>
      </c>
      <c r="AH227" s="22" t="s">
        <v>923</v>
      </c>
      <c r="AI227" s="22"/>
    </row>
    <row r="228" s="3" customFormat="1" ht="121.5" spans="1:35">
      <c r="A228" s="21">
        <f>SUBTOTAL(103,$B$225:B228)*1</f>
        <v>4</v>
      </c>
      <c r="B228" s="22" t="s">
        <v>924</v>
      </c>
      <c r="C228" s="22" t="s">
        <v>925</v>
      </c>
      <c r="D228" s="22" t="s">
        <v>494</v>
      </c>
      <c r="E228" s="22" t="s">
        <v>137</v>
      </c>
      <c r="F228" s="21">
        <v>2023</v>
      </c>
      <c r="G228" s="21" t="s">
        <v>496</v>
      </c>
      <c r="H228" s="21" t="s">
        <v>926</v>
      </c>
      <c r="I228" s="21" t="s">
        <v>927</v>
      </c>
      <c r="J228" s="22">
        <v>330</v>
      </c>
      <c r="K228" s="22">
        <v>330</v>
      </c>
      <c r="L228" s="22">
        <v>330</v>
      </c>
      <c r="M228" s="22"/>
      <c r="N228" s="22"/>
      <c r="O228" s="22"/>
      <c r="P228" s="22"/>
      <c r="Q228" s="22"/>
      <c r="R228" s="22"/>
      <c r="S228" s="22"/>
      <c r="T228" s="22"/>
      <c r="U228" s="22"/>
      <c r="V228" s="22"/>
      <c r="W228" s="22"/>
      <c r="X228" s="22" t="s">
        <v>124</v>
      </c>
      <c r="Y228" s="22" t="s">
        <v>125</v>
      </c>
      <c r="Z228" s="22" t="s">
        <v>126</v>
      </c>
      <c r="AA228" s="22" t="s">
        <v>126</v>
      </c>
      <c r="AB228" s="22" t="s">
        <v>126</v>
      </c>
      <c r="AC228" s="22" t="s">
        <v>126</v>
      </c>
      <c r="AD228" s="22">
        <v>220</v>
      </c>
      <c r="AE228" s="22">
        <v>1110</v>
      </c>
      <c r="AF228" s="22">
        <v>2400</v>
      </c>
      <c r="AG228" s="22" t="s">
        <v>928</v>
      </c>
      <c r="AH228" s="22" t="s">
        <v>929</v>
      </c>
      <c r="AI228" s="22"/>
    </row>
    <row r="229" s="3" customFormat="1" ht="144" customHeight="1" spans="1:35">
      <c r="A229" s="21">
        <f>SUBTOTAL(103,$B$225:B229)*1</f>
        <v>5</v>
      </c>
      <c r="B229" s="22" t="s">
        <v>930</v>
      </c>
      <c r="C229" s="22" t="s">
        <v>931</v>
      </c>
      <c r="D229" s="22" t="s">
        <v>494</v>
      </c>
      <c r="E229" s="22" t="s">
        <v>932</v>
      </c>
      <c r="F229" s="21">
        <v>2023</v>
      </c>
      <c r="G229" s="21" t="s">
        <v>496</v>
      </c>
      <c r="H229" s="21" t="s">
        <v>933</v>
      </c>
      <c r="I229" s="21">
        <v>18829151810</v>
      </c>
      <c r="J229" s="22">
        <v>35</v>
      </c>
      <c r="K229" s="22">
        <v>35</v>
      </c>
      <c r="L229" s="22">
        <v>35</v>
      </c>
      <c r="M229" s="22"/>
      <c r="N229" s="22"/>
      <c r="O229" s="22"/>
      <c r="P229" s="22"/>
      <c r="Q229" s="22"/>
      <c r="R229" s="22"/>
      <c r="S229" s="22"/>
      <c r="T229" s="22"/>
      <c r="U229" s="22"/>
      <c r="V229" s="22"/>
      <c r="W229" s="22"/>
      <c r="X229" s="22" t="s">
        <v>124</v>
      </c>
      <c r="Y229" s="22" t="s">
        <v>125</v>
      </c>
      <c r="Z229" s="22" t="s">
        <v>125</v>
      </c>
      <c r="AA229" s="22" t="s">
        <v>126</v>
      </c>
      <c r="AB229" s="22" t="s">
        <v>126</v>
      </c>
      <c r="AC229" s="22" t="s">
        <v>126</v>
      </c>
      <c r="AD229" s="22">
        <v>25</v>
      </c>
      <c r="AE229" s="22">
        <v>72</v>
      </c>
      <c r="AF229" s="22">
        <v>135</v>
      </c>
      <c r="AG229" s="22" t="s">
        <v>922</v>
      </c>
      <c r="AH229" s="22" t="s">
        <v>934</v>
      </c>
      <c r="AI229" s="22"/>
    </row>
    <row r="230" s="3" customFormat="1" ht="92" customHeight="1" spans="1:35">
      <c r="A230" s="21">
        <f>SUBTOTAL(103,$B$225:B230)*1</f>
        <v>6</v>
      </c>
      <c r="B230" s="22" t="s">
        <v>935</v>
      </c>
      <c r="C230" s="22" t="s">
        <v>936</v>
      </c>
      <c r="D230" s="22" t="s">
        <v>494</v>
      </c>
      <c r="E230" s="22" t="s">
        <v>495</v>
      </c>
      <c r="F230" s="21">
        <v>2023</v>
      </c>
      <c r="G230" s="21" t="s">
        <v>496</v>
      </c>
      <c r="H230" s="21" t="s">
        <v>497</v>
      </c>
      <c r="I230" s="21" t="s">
        <v>498</v>
      </c>
      <c r="J230" s="22">
        <v>20</v>
      </c>
      <c r="K230" s="22">
        <v>20</v>
      </c>
      <c r="L230" s="22">
        <v>20</v>
      </c>
      <c r="M230" s="22"/>
      <c r="N230" s="22"/>
      <c r="O230" s="22"/>
      <c r="P230" s="22"/>
      <c r="Q230" s="22"/>
      <c r="R230" s="22"/>
      <c r="S230" s="22"/>
      <c r="T230" s="22"/>
      <c r="U230" s="22"/>
      <c r="V230" s="22"/>
      <c r="W230" s="22"/>
      <c r="X230" s="22" t="s">
        <v>124</v>
      </c>
      <c r="Y230" s="22" t="s">
        <v>125</v>
      </c>
      <c r="Z230" s="22" t="s">
        <v>125</v>
      </c>
      <c r="AA230" s="22" t="s">
        <v>126</v>
      </c>
      <c r="AB230" s="22" t="s">
        <v>126</v>
      </c>
      <c r="AC230" s="22" t="s">
        <v>126</v>
      </c>
      <c r="AD230" s="22">
        <v>16</v>
      </c>
      <c r="AE230" s="22">
        <v>40</v>
      </c>
      <c r="AF230" s="22">
        <v>75</v>
      </c>
      <c r="AG230" s="22" t="s">
        <v>937</v>
      </c>
      <c r="AH230" s="22" t="s">
        <v>938</v>
      </c>
      <c r="AI230" s="22"/>
    </row>
    <row r="231" s="3" customFormat="1" ht="106" customHeight="1" spans="1:35">
      <c r="A231" s="21">
        <f>SUBTOTAL(103,$B$225:B231)*1</f>
        <v>7</v>
      </c>
      <c r="B231" s="26" t="s">
        <v>939</v>
      </c>
      <c r="C231" s="26" t="s">
        <v>940</v>
      </c>
      <c r="D231" s="26" t="s">
        <v>211</v>
      </c>
      <c r="E231" s="22" t="s">
        <v>941</v>
      </c>
      <c r="F231" s="26" t="s">
        <v>120</v>
      </c>
      <c r="G231" s="22" t="s">
        <v>213</v>
      </c>
      <c r="H231" s="22" t="s">
        <v>942</v>
      </c>
      <c r="I231" s="22">
        <v>13571448860</v>
      </c>
      <c r="J231" s="22">
        <v>390</v>
      </c>
      <c r="K231" s="22">
        <v>390</v>
      </c>
      <c r="L231" s="22"/>
      <c r="M231" s="22"/>
      <c r="N231" s="22"/>
      <c r="O231" s="22">
        <v>390</v>
      </c>
      <c r="P231" s="22"/>
      <c r="Q231" s="22"/>
      <c r="R231" s="22"/>
      <c r="S231" s="22"/>
      <c r="T231" s="22"/>
      <c r="U231" s="22"/>
      <c r="V231" s="22"/>
      <c r="W231" s="22"/>
      <c r="X231" s="22" t="s">
        <v>124</v>
      </c>
      <c r="Y231" s="22" t="s">
        <v>125</v>
      </c>
      <c r="Z231" s="22" t="s">
        <v>126</v>
      </c>
      <c r="AA231" s="22" t="s">
        <v>126</v>
      </c>
      <c r="AB231" s="22" t="s">
        <v>126</v>
      </c>
      <c r="AC231" s="22" t="s">
        <v>126</v>
      </c>
      <c r="AD231" s="22">
        <v>25</v>
      </c>
      <c r="AE231" s="22">
        <v>87</v>
      </c>
      <c r="AF231" s="22">
        <v>1500</v>
      </c>
      <c r="AG231" s="22" t="s">
        <v>943</v>
      </c>
      <c r="AH231" s="22" t="s">
        <v>944</v>
      </c>
      <c r="AI231" s="22"/>
    </row>
    <row r="232" s="3" customFormat="1" ht="76" customHeight="1" spans="1:35">
      <c r="A232" s="21">
        <f>SUBTOTAL(103,$B$225:B232)*1</f>
        <v>8</v>
      </c>
      <c r="B232" s="22" t="s">
        <v>945</v>
      </c>
      <c r="C232" s="22" t="s">
        <v>946</v>
      </c>
      <c r="D232" s="22" t="s">
        <v>136</v>
      </c>
      <c r="E232" s="22" t="s">
        <v>340</v>
      </c>
      <c r="F232" s="21">
        <v>2023</v>
      </c>
      <c r="G232" s="21" t="s">
        <v>138</v>
      </c>
      <c r="H232" s="21" t="s">
        <v>139</v>
      </c>
      <c r="I232" s="21">
        <v>18791459777</v>
      </c>
      <c r="J232" s="22">
        <v>300</v>
      </c>
      <c r="K232" s="22">
        <v>300</v>
      </c>
      <c r="L232" s="22"/>
      <c r="M232" s="22">
        <v>300</v>
      </c>
      <c r="N232" s="22"/>
      <c r="O232" s="22"/>
      <c r="P232" s="22"/>
      <c r="Q232" s="22"/>
      <c r="R232" s="22"/>
      <c r="S232" s="22"/>
      <c r="T232" s="22"/>
      <c r="U232" s="22"/>
      <c r="V232" s="22"/>
      <c r="W232" s="22"/>
      <c r="X232" s="22" t="s">
        <v>124</v>
      </c>
      <c r="Y232" s="22" t="s">
        <v>125</v>
      </c>
      <c r="Z232" s="22" t="s">
        <v>125</v>
      </c>
      <c r="AA232" s="22" t="s">
        <v>125</v>
      </c>
      <c r="AB232" s="22" t="s">
        <v>125</v>
      </c>
      <c r="AC232" s="22" t="s">
        <v>126</v>
      </c>
      <c r="AD232" s="22">
        <v>192</v>
      </c>
      <c r="AE232" s="22">
        <v>546</v>
      </c>
      <c r="AF232" s="22">
        <v>1800</v>
      </c>
      <c r="AG232" s="22" t="s">
        <v>947</v>
      </c>
      <c r="AH232" s="22" t="s">
        <v>948</v>
      </c>
      <c r="AI232" s="23"/>
    </row>
    <row r="233" s="3" customFormat="1" ht="140" customHeight="1" spans="1:35">
      <c r="A233" s="21">
        <f>SUBTOTAL(103,$B$225:B233)*1</f>
        <v>9</v>
      </c>
      <c r="B233" s="22" t="s">
        <v>949</v>
      </c>
      <c r="C233" s="22" t="s">
        <v>950</v>
      </c>
      <c r="D233" s="22" t="s">
        <v>136</v>
      </c>
      <c r="E233" s="22" t="s">
        <v>951</v>
      </c>
      <c r="F233" s="21">
        <v>2023</v>
      </c>
      <c r="G233" s="21" t="s">
        <v>138</v>
      </c>
      <c r="H233" s="21" t="s">
        <v>852</v>
      </c>
      <c r="I233" s="21">
        <v>13309153863</v>
      </c>
      <c r="J233" s="22">
        <v>60</v>
      </c>
      <c r="K233" s="22">
        <v>60</v>
      </c>
      <c r="L233" s="22"/>
      <c r="M233" s="22">
        <v>60</v>
      </c>
      <c r="N233" s="22"/>
      <c r="O233" s="22"/>
      <c r="P233" s="22"/>
      <c r="Q233" s="22"/>
      <c r="R233" s="22"/>
      <c r="S233" s="22"/>
      <c r="T233" s="22"/>
      <c r="U233" s="22"/>
      <c r="V233" s="22"/>
      <c r="W233" s="22"/>
      <c r="X233" s="22" t="s">
        <v>124</v>
      </c>
      <c r="Y233" s="22" t="s">
        <v>125</v>
      </c>
      <c r="Z233" s="22" t="s">
        <v>125</v>
      </c>
      <c r="AA233" s="22" t="s">
        <v>126</v>
      </c>
      <c r="AB233" s="22" t="s">
        <v>126</v>
      </c>
      <c r="AC233" s="22" t="s">
        <v>126</v>
      </c>
      <c r="AD233" s="22">
        <v>19</v>
      </c>
      <c r="AE233" s="22">
        <v>59</v>
      </c>
      <c r="AF233" s="22">
        <v>168</v>
      </c>
      <c r="AG233" s="22" t="s">
        <v>952</v>
      </c>
      <c r="AH233" s="22" t="s">
        <v>953</v>
      </c>
      <c r="AI233" s="23"/>
    </row>
    <row r="234" s="3" customFormat="1" ht="64" customHeight="1" spans="1:35">
      <c r="A234" s="21">
        <f>SUBTOTAL(103,$B$225:B234)*1</f>
        <v>10</v>
      </c>
      <c r="B234" s="22" t="s">
        <v>954</v>
      </c>
      <c r="C234" s="22" t="s">
        <v>955</v>
      </c>
      <c r="D234" s="30" t="s">
        <v>136</v>
      </c>
      <c r="E234" s="22" t="s">
        <v>956</v>
      </c>
      <c r="F234" s="51">
        <v>2023</v>
      </c>
      <c r="G234" s="51" t="s">
        <v>138</v>
      </c>
      <c r="H234" s="51" t="s">
        <v>139</v>
      </c>
      <c r="I234" s="51">
        <v>18791459777</v>
      </c>
      <c r="J234" s="22">
        <v>20</v>
      </c>
      <c r="K234" s="22">
        <v>20</v>
      </c>
      <c r="L234" s="30"/>
      <c r="M234" s="30">
        <v>20</v>
      </c>
      <c r="N234" s="30"/>
      <c r="O234" s="30"/>
      <c r="P234" s="30"/>
      <c r="Q234" s="30"/>
      <c r="R234" s="30"/>
      <c r="S234" s="30"/>
      <c r="T234" s="30"/>
      <c r="U234" s="30"/>
      <c r="V234" s="30"/>
      <c r="W234" s="30" t="s">
        <v>842</v>
      </c>
      <c r="X234" s="22" t="s">
        <v>124</v>
      </c>
      <c r="Y234" s="30" t="s">
        <v>125</v>
      </c>
      <c r="Z234" s="30" t="s">
        <v>125</v>
      </c>
      <c r="AA234" s="30" t="s">
        <v>125</v>
      </c>
      <c r="AB234" s="30" t="s">
        <v>125</v>
      </c>
      <c r="AC234" s="30" t="s">
        <v>125</v>
      </c>
      <c r="AD234" s="30">
        <v>459</v>
      </c>
      <c r="AE234" s="30">
        <v>1756</v>
      </c>
      <c r="AF234" s="30">
        <v>1756</v>
      </c>
      <c r="AG234" s="22" t="s">
        <v>957</v>
      </c>
      <c r="AH234" s="22" t="s">
        <v>948</v>
      </c>
      <c r="AI234" s="23"/>
    </row>
    <row r="235" s="3" customFormat="1" ht="113" customHeight="1" spans="1:35">
      <c r="A235" s="21">
        <f>SUBTOTAL(103,$B$225:B235)*1</f>
        <v>11</v>
      </c>
      <c r="B235" s="22" t="s">
        <v>958</v>
      </c>
      <c r="C235" s="22" t="s">
        <v>959</v>
      </c>
      <c r="D235" s="22" t="s">
        <v>150</v>
      </c>
      <c r="E235" s="22" t="s">
        <v>137</v>
      </c>
      <c r="F235" s="21">
        <v>2023</v>
      </c>
      <c r="G235" s="21" t="s">
        <v>152</v>
      </c>
      <c r="H235" s="21" t="s">
        <v>153</v>
      </c>
      <c r="I235" s="21">
        <v>13891513356</v>
      </c>
      <c r="J235" s="22">
        <v>200</v>
      </c>
      <c r="K235" s="22">
        <v>200</v>
      </c>
      <c r="L235" s="22">
        <v>200</v>
      </c>
      <c r="M235" s="22"/>
      <c r="N235" s="22"/>
      <c r="O235" s="22"/>
      <c r="P235" s="22"/>
      <c r="Q235" s="22"/>
      <c r="R235" s="22"/>
      <c r="S235" s="22"/>
      <c r="T235" s="22"/>
      <c r="U235" s="22"/>
      <c r="V235" s="22"/>
      <c r="W235" s="22"/>
      <c r="X235" s="22" t="s">
        <v>124</v>
      </c>
      <c r="Y235" s="22" t="s">
        <v>125</v>
      </c>
      <c r="Z235" s="22" t="s">
        <v>125</v>
      </c>
      <c r="AA235" s="22" t="s">
        <v>125</v>
      </c>
      <c r="AB235" s="22" t="s">
        <v>125</v>
      </c>
      <c r="AC235" s="22" t="s">
        <v>125</v>
      </c>
      <c r="AD235" s="22">
        <v>852</v>
      </c>
      <c r="AE235" s="22">
        <v>2805</v>
      </c>
      <c r="AF235" s="22">
        <v>2805</v>
      </c>
      <c r="AG235" s="22" t="s">
        <v>960</v>
      </c>
      <c r="AH235" s="22" t="s">
        <v>961</v>
      </c>
      <c r="AI235" s="22"/>
    </row>
    <row r="236" s="1" customFormat="1" ht="73" customHeight="1" spans="1:35">
      <c r="A236" s="21">
        <f>SUBTOTAL(103,$B$225:B236)*1</f>
        <v>12</v>
      </c>
      <c r="B236" s="33" t="s">
        <v>962</v>
      </c>
      <c r="C236" s="29" t="s">
        <v>963</v>
      </c>
      <c r="D236" s="22" t="s">
        <v>150</v>
      </c>
      <c r="E236" s="22" t="s">
        <v>964</v>
      </c>
      <c r="F236" s="22">
        <v>2023</v>
      </c>
      <c r="G236" s="22" t="s">
        <v>152</v>
      </c>
      <c r="H236" s="22" t="s">
        <v>153</v>
      </c>
      <c r="I236" s="22">
        <v>13891513356</v>
      </c>
      <c r="J236" s="22">
        <v>120</v>
      </c>
      <c r="K236" s="22">
        <v>120</v>
      </c>
      <c r="L236" s="22">
        <v>120</v>
      </c>
      <c r="M236" s="22"/>
      <c r="N236" s="22"/>
      <c r="O236" s="22"/>
      <c r="P236" s="22"/>
      <c r="Q236" s="22"/>
      <c r="R236" s="22"/>
      <c r="S236" s="22"/>
      <c r="T236" s="22"/>
      <c r="U236" s="22"/>
      <c r="V236" s="22"/>
      <c r="W236" s="22"/>
      <c r="X236" s="22" t="s">
        <v>124</v>
      </c>
      <c r="Y236" s="22" t="s">
        <v>125</v>
      </c>
      <c r="Z236" s="22" t="s">
        <v>125</v>
      </c>
      <c r="AA236" s="22" t="s">
        <v>125</v>
      </c>
      <c r="AB236" s="22" t="s">
        <v>125</v>
      </c>
      <c r="AC236" s="22" t="s">
        <v>126</v>
      </c>
      <c r="AD236" s="22">
        <v>1000</v>
      </c>
      <c r="AE236" s="22">
        <v>3426</v>
      </c>
      <c r="AF236" s="22">
        <v>3426</v>
      </c>
      <c r="AG236" s="22" t="s">
        <v>965</v>
      </c>
      <c r="AH236" s="22" t="s">
        <v>966</v>
      </c>
      <c r="AI236" s="22"/>
    </row>
    <row r="237" s="1" customFormat="1" ht="73" customHeight="1" spans="1:35">
      <c r="A237" s="21">
        <f>SUBTOTAL(103,$B$225:B237)*1</f>
        <v>13</v>
      </c>
      <c r="B237" s="33" t="s">
        <v>967</v>
      </c>
      <c r="C237" s="29" t="s">
        <v>968</v>
      </c>
      <c r="D237" s="22" t="s">
        <v>150</v>
      </c>
      <c r="E237" s="22" t="s">
        <v>172</v>
      </c>
      <c r="F237" s="22">
        <v>2023</v>
      </c>
      <c r="G237" s="22" t="s">
        <v>152</v>
      </c>
      <c r="H237" s="22" t="s">
        <v>153</v>
      </c>
      <c r="I237" s="22">
        <v>13891513356</v>
      </c>
      <c r="J237" s="22">
        <v>20</v>
      </c>
      <c r="K237" s="22">
        <v>20</v>
      </c>
      <c r="L237" s="22">
        <v>20</v>
      </c>
      <c r="M237" s="22"/>
      <c r="N237" s="22"/>
      <c r="O237" s="22"/>
      <c r="P237" s="22"/>
      <c r="Q237" s="22"/>
      <c r="R237" s="22"/>
      <c r="S237" s="22"/>
      <c r="T237" s="22"/>
      <c r="U237" s="22"/>
      <c r="V237" s="22"/>
      <c r="W237" s="22"/>
      <c r="X237" s="22" t="s">
        <v>124</v>
      </c>
      <c r="Y237" s="22" t="s">
        <v>125</v>
      </c>
      <c r="Z237" s="22" t="s">
        <v>125</v>
      </c>
      <c r="AA237" s="22" t="s">
        <v>125</v>
      </c>
      <c r="AB237" s="22" t="s">
        <v>125</v>
      </c>
      <c r="AC237" s="22" t="s">
        <v>126</v>
      </c>
      <c r="AD237" s="22">
        <v>86</v>
      </c>
      <c r="AE237" s="22">
        <v>220</v>
      </c>
      <c r="AF237" s="22">
        <v>220</v>
      </c>
      <c r="AG237" s="22" t="s">
        <v>965</v>
      </c>
      <c r="AH237" s="22" t="s">
        <v>966</v>
      </c>
      <c r="AI237" s="22"/>
    </row>
    <row r="238" s="1" customFormat="1" ht="73" customHeight="1" spans="1:35">
      <c r="A238" s="21">
        <f>SUBTOTAL(103,$B$225:B238)*1</f>
        <v>14</v>
      </c>
      <c r="B238" s="33" t="s">
        <v>969</v>
      </c>
      <c r="C238" s="29" t="s">
        <v>970</v>
      </c>
      <c r="D238" s="22" t="s">
        <v>150</v>
      </c>
      <c r="E238" s="22" t="s">
        <v>159</v>
      </c>
      <c r="F238" s="22">
        <v>2023</v>
      </c>
      <c r="G238" s="22" t="s">
        <v>152</v>
      </c>
      <c r="H238" s="22" t="s">
        <v>153</v>
      </c>
      <c r="I238" s="22">
        <v>13891513356</v>
      </c>
      <c r="J238" s="22">
        <v>150</v>
      </c>
      <c r="K238" s="22">
        <v>150</v>
      </c>
      <c r="L238" s="22">
        <v>150</v>
      </c>
      <c r="M238" s="22"/>
      <c r="N238" s="22"/>
      <c r="O238" s="22"/>
      <c r="P238" s="22"/>
      <c r="Q238" s="22"/>
      <c r="R238" s="22"/>
      <c r="S238" s="22"/>
      <c r="T238" s="22"/>
      <c r="U238" s="22"/>
      <c r="V238" s="22"/>
      <c r="W238" s="22"/>
      <c r="X238" s="22" t="s">
        <v>124</v>
      </c>
      <c r="Y238" s="22" t="s">
        <v>125</v>
      </c>
      <c r="Z238" s="22" t="s">
        <v>125</v>
      </c>
      <c r="AA238" s="22" t="s">
        <v>125</v>
      </c>
      <c r="AB238" s="22" t="s">
        <v>125</v>
      </c>
      <c r="AC238" s="22" t="s">
        <v>126</v>
      </c>
      <c r="AD238" s="22">
        <v>36</v>
      </c>
      <c r="AE238" s="22">
        <v>120</v>
      </c>
      <c r="AF238" s="22">
        <v>120</v>
      </c>
      <c r="AG238" s="22" t="s">
        <v>965</v>
      </c>
      <c r="AH238" s="22" t="s">
        <v>966</v>
      </c>
      <c r="AI238" s="22"/>
    </row>
    <row r="239" s="1" customFormat="1" ht="166" customHeight="1" spans="1:35">
      <c r="A239" s="21">
        <f>SUBTOTAL(103,$B$225:B239)*1</f>
        <v>15</v>
      </c>
      <c r="B239" s="22" t="s">
        <v>971</v>
      </c>
      <c r="C239" s="26" t="s">
        <v>972</v>
      </c>
      <c r="D239" s="22" t="s">
        <v>176</v>
      </c>
      <c r="E239" s="22" t="s">
        <v>973</v>
      </c>
      <c r="F239" s="21">
        <v>2023</v>
      </c>
      <c r="G239" s="21" t="s">
        <v>176</v>
      </c>
      <c r="H239" s="21" t="s">
        <v>178</v>
      </c>
      <c r="I239" s="21">
        <v>13909158837</v>
      </c>
      <c r="J239" s="22">
        <v>50</v>
      </c>
      <c r="K239" s="22">
        <v>50</v>
      </c>
      <c r="L239" s="22">
        <v>50</v>
      </c>
      <c r="M239" s="22"/>
      <c r="N239" s="22"/>
      <c r="O239" s="22"/>
      <c r="P239" s="22"/>
      <c r="Q239" s="22"/>
      <c r="R239" s="22"/>
      <c r="S239" s="22"/>
      <c r="T239" s="22"/>
      <c r="U239" s="22"/>
      <c r="V239" s="22"/>
      <c r="W239" s="22"/>
      <c r="X239" s="22" t="s">
        <v>124</v>
      </c>
      <c r="Y239" s="22" t="s">
        <v>125</v>
      </c>
      <c r="Z239" s="22" t="s">
        <v>126</v>
      </c>
      <c r="AA239" s="22" t="s">
        <v>126</v>
      </c>
      <c r="AB239" s="22" t="s">
        <v>126</v>
      </c>
      <c r="AC239" s="22" t="s">
        <v>126</v>
      </c>
      <c r="AD239" s="22">
        <v>105</v>
      </c>
      <c r="AE239" s="22">
        <v>272</v>
      </c>
      <c r="AF239" s="22">
        <v>4000</v>
      </c>
      <c r="AG239" s="22" t="s">
        <v>791</v>
      </c>
      <c r="AH239" s="22" t="s">
        <v>974</v>
      </c>
      <c r="AI239" s="22"/>
    </row>
    <row r="240" s="1" customFormat="1" ht="111" customHeight="1" spans="1:35">
      <c r="A240" s="21">
        <f>SUBTOTAL(103,$B$225:B240)*1</f>
        <v>16</v>
      </c>
      <c r="B240" s="22" t="s">
        <v>975</v>
      </c>
      <c r="C240" s="22" t="s">
        <v>976</v>
      </c>
      <c r="D240" s="22" t="s">
        <v>176</v>
      </c>
      <c r="E240" s="22" t="s">
        <v>177</v>
      </c>
      <c r="F240" s="21">
        <v>2023</v>
      </c>
      <c r="G240" s="21" t="s">
        <v>176</v>
      </c>
      <c r="H240" s="21" t="s">
        <v>178</v>
      </c>
      <c r="I240" s="21">
        <v>13909158837</v>
      </c>
      <c r="J240" s="22">
        <v>10</v>
      </c>
      <c r="K240" s="22">
        <v>10</v>
      </c>
      <c r="L240" s="22">
        <v>10</v>
      </c>
      <c r="M240" s="22"/>
      <c r="N240" s="22"/>
      <c r="O240" s="22"/>
      <c r="P240" s="22"/>
      <c r="Q240" s="22"/>
      <c r="R240" s="22"/>
      <c r="S240" s="22"/>
      <c r="T240" s="22"/>
      <c r="U240" s="22"/>
      <c r="V240" s="22"/>
      <c r="W240" s="22"/>
      <c r="X240" s="22" t="s">
        <v>124</v>
      </c>
      <c r="Y240" s="22" t="s">
        <v>125</v>
      </c>
      <c r="Z240" s="22" t="s">
        <v>126</v>
      </c>
      <c r="AA240" s="22" t="s">
        <v>126</v>
      </c>
      <c r="AB240" s="22" t="s">
        <v>126</v>
      </c>
      <c r="AC240" s="22" t="s">
        <v>126</v>
      </c>
      <c r="AD240" s="22">
        <v>8</v>
      </c>
      <c r="AE240" s="22">
        <v>37</v>
      </c>
      <c r="AF240" s="22">
        <v>495</v>
      </c>
      <c r="AG240" s="22" t="s">
        <v>791</v>
      </c>
      <c r="AH240" s="22" t="s">
        <v>977</v>
      </c>
      <c r="AI240" s="22"/>
    </row>
    <row r="241" s="1" customFormat="1" ht="75" customHeight="1" spans="1:35">
      <c r="A241" s="21">
        <f>SUBTOTAL(103,$B$225:B241)*1</f>
        <v>17</v>
      </c>
      <c r="B241" s="28" t="s">
        <v>978</v>
      </c>
      <c r="C241" s="28" t="s">
        <v>979</v>
      </c>
      <c r="D241" s="28" t="s">
        <v>176</v>
      </c>
      <c r="E241" s="28" t="s">
        <v>183</v>
      </c>
      <c r="F241" s="28">
        <v>2023</v>
      </c>
      <c r="G241" s="28" t="s">
        <v>183</v>
      </c>
      <c r="H241" s="28" t="s">
        <v>185</v>
      </c>
      <c r="I241" s="28">
        <v>15353356008</v>
      </c>
      <c r="J241" s="32">
        <v>260</v>
      </c>
      <c r="K241" s="32">
        <v>260</v>
      </c>
      <c r="L241" s="32">
        <v>260</v>
      </c>
      <c r="M241" s="32"/>
      <c r="N241" s="32"/>
      <c r="O241" s="32"/>
      <c r="P241" s="32"/>
      <c r="Q241" s="32"/>
      <c r="R241" s="32"/>
      <c r="S241" s="32"/>
      <c r="T241" s="32"/>
      <c r="U241" s="32"/>
      <c r="V241" s="32"/>
      <c r="W241" s="28"/>
      <c r="X241" s="28" t="s">
        <v>124</v>
      </c>
      <c r="Y241" s="28" t="s">
        <v>125</v>
      </c>
      <c r="Z241" s="28" t="s">
        <v>126</v>
      </c>
      <c r="AA241" s="28" t="s">
        <v>125</v>
      </c>
      <c r="AB241" s="28" t="s">
        <v>125</v>
      </c>
      <c r="AC241" s="28" t="s">
        <v>126</v>
      </c>
      <c r="AD241" s="28">
        <v>23</v>
      </c>
      <c r="AE241" s="28">
        <v>39</v>
      </c>
      <c r="AF241" s="28">
        <v>1750</v>
      </c>
      <c r="AG241" s="28" t="s">
        <v>397</v>
      </c>
      <c r="AH241" s="37" t="s">
        <v>398</v>
      </c>
      <c r="AI241" s="22"/>
    </row>
    <row r="242" s="3" customFormat="1" ht="122" customHeight="1" spans="1:35">
      <c r="A242" s="21">
        <f>SUBTOTAL(103,$B$225:B242)*1</f>
        <v>18</v>
      </c>
      <c r="B242" s="23" t="s">
        <v>980</v>
      </c>
      <c r="C242" s="23" t="s">
        <v>981</v>
      </c>
      <c r="D242" s="22" t="s">
        <v>118</v>
      </c>
      <c r="E242" s="22" t="s">
        <v>982</v>
      </c>
      <c r="F242" s="21" t="s">
        <v>120</v>
      </c>
      <c r="G242" s="21" t="s">
        <v>121</v>
      </c>
      <c r="H242" s="21" t="s">
        <v>122</v>
      </c>
      <c r="I242" s="21" t="s">
        <v>123</v>
      </c>
      <c r="J242" s="30">
        <v>180</v>
      </c>
      <c r="K242" s="22">
        <v>180</v>
      </c>
      <c r="L242" s="22"/>
      <c r="M242" s="22"/>
      <c r="N242" s="22"/>
      <c r="O242" s="30">
        <v>180</v>
      </c>
      <c r="P242" s="22"/>
      <c r="Q242" s="22"/>
      <c r="R242" s="22"/>
      <c r="S242" s="22"/>
      <c r="T242" s="22"/>
      <c r="U242" s="22"/>
      <c r="V242" s="22"/>
      <c r="W242" s="22"/>
      <c r="X242" s="22" t="s">
        <v>124</v>
      </c>
      <c r="Y242" s="22" t="s">
        <v>125</v>
      </c>
      <c r="Z242" s="22" t="s">
        <v>125</v>
      </c>
      <c r="AA242" s="22" t="s">
        <v>125</v>
      </c>
      <c r="AB242" s="22" t="s">
        <v>125</v>
      </c>
      <c r="AC242" s="22" t="s">
        <v>126</v>
      </c>
      <c r="AD242" s="22">
        <v>14</v>
      </c>
      <c r="AE242" s="22">
        <v>46</v>
      </c>
      <c r="AF242" s="22">
        <v>100</v>
      </c>
      <c r="AG242" s="22" t="s">
        <v>983</v>
      </c>
      <c r="AH242" s="22" t="s">
        <v>984</v>
      </c>
      <c r="AI242" s="22"/>
    </row>
    <row r="243" s="5" customFormat="1" ht="74" customHeight="1" spans="1:35">
      <c r="A243" s="21">
        <f>SUBTOTAL(103,$B$225:B243)*1</f>
        <v>19</v>
      </c>
      <c r="B243" s="22" t="s">
        <v>985</v>
      </c>
      <c r="C243" s="22" t="s">
        <v>986</v>
      </c>
      <c r="D243" s="22" t="s">
        <v>190</v>
      </c>
      <c r="E243" s="22" t="s">
        <v>987</v>
      </c>
      <c r="F243" s="21">
        <v>2023</v>
      </c>
      <c r="G243" s="21" t="s">
        <v>192</v>
      </c>
      <c r="H243" s="21" t="s">
        <v>206</v>
      </c>
      <c r="I243" s="21">
        <v>13669154338</v>
      </c>
      <c r="J243" s="22">
        <v>60</v>
      </c>
      <c r="K243" s="22">
        <v>60</v>
      </c>
      <c r="L243" s="22">
        <v>60</v>
      </c>
      <c r="M243" s="22"/>
      <c r="N243" s="22"/>
      <c r="O243" s="22"/>
      <c r="P243" s="22"/>
      <c r="Q243" s="22"/>
      <c r="R243" s="22"/>
      <c r="S243" s="22"/>
      <c r="T243" s="22"/>
      <c r="U243" s="22"/>
      <c r="V243" s="22"/>
      <c r="W243" s="22"/>
      <c r="X243" s="22" t="s">
        <v>124</v>
      </c>
      <c r="Y243" s="22" t="s">
        <v>125</v>
      </c>
      <c r="Z243" s="22" t="s">
        <v>126</v>
      </c>
      <c r="AA243" s="22" t="s">
        <v>126</v>
      </c>
      <c r="AB243" s="22" t="s">
        <v>126</v>
      </c>
      <c r="AC243" s="22" t="s">
        <v>126</v>
      </c>
      <c r="AD243" s="22">
        <v>14</v>
      </c>
      <c r="AE243" s="22">
        <v>46</v>
      </c>
      <c r="AF243" s="22">
        <v>98</v>
      </c>
      <c r="AG243" s="22" t="s">
        <v>988</v>
      </c>
      <c r="AH243" s="22" t="s">
        <v>988</v>
      </c>
      <c r="AI243" s="22"/>
    </row>
    <row r="244" s="5" customFormat="1" ht="80" customHeight="1" spans="1:35">
      <c r="A244" s="21">
        <f>SUBTOTAL(103,$B$225:B244)*1</f>
        <v>20</v>
      </c>
      <c r="B244" s="22" t="s">
        <v>989</v>
      </c>
      <c r="C244" s="22" t="s">
        <v>990</v>
      </c>
      <c r="D244" s="22" t="s">
        <v>190</v>
      </c>
      <c r="E244" s="22" t="s">
        <v>198</v>
      </c>
      <c r="F244" s="21">
        <v>2023</v>
      </c>
      <c r="G244" s="21" t="s">
        <v>192</v>
      </c>
      <c r="H244" s="21" t="s">
        <v>206</v>
      </c>
      <c r="I244" s="21">
        <v>13669154338</v>
      </c>
      <c r="J244" s="22">
        <v>200</v>
      </c>
      <c r="K244" s="22">
        <v>200</v>
      </c>
      <c r="L244" s="22">
        <v>200</v>
      </c>
      <c r="M244" s="22"/>
      <c r="N244" s="22"/>
      <c r="O244" s="22"/>
      <c r="P244" s="22"/>
      <c r="Q244" s="22"/>
      <c r="R244" s="22"/>
      <c r="S244" s="22"/>
      <c r="T244" s="22"/>
      <c r="U244" s="22"/>
      <c r="V244" s="22"/>
      <c r="W244" s="22"/>
      <c r="X244" s="22" t="s">
        <v>124</v>
      </c>
      <c r="Y244" s="22" t="s">
        <v>125</v>
      </c>
      <c r="Z244" s="22" t="s">
        <v>126</v>
      </c>
      <c r="AA244" s="22" t="s">
        <v>126</v>
      </c>
      <c r="AB244" s="22" t="s">
        <v>126</v>
      </c>
      <c r="AC244" s="22" t="s">
        <v>126</v>
      </c>
      <c r="AD244" s="22">
        <v>239</v>
      </c>
      <c r="AE244" s="22">
        <v>711</v>
      </c>
      <c r="AF244" s="22">
        <v>3682</v>
      </c>
      <c r="AG244" s="22" t="s">
        <v>875</v>
      </c>
      <c r="AH244" s="22" t="s">
        <v>875</v>
      </c>
      <c r="AI244" s="22"/>
    </row>
    <row r="245" s="3" customFormat="1" ht="126" customHeight="1" spans="1:35">
      <c r="A245" s="21">
        <f>SUBTOTAL(103,$B$225:B245)*1</f>
        <v>21</v>
      </c>
      <c r="B245" s="22" t="s">
        <v>991</v>
      </c>
      <c r="C245" s="22" t="s">
        <v>992</v>
      </c>
      <c r="D245" s="22" t="s">
        <v>190</v>
      </c>
      <c r="E245" s="22" t="s">
        <v>993</v>
      </c>
      <c r="F245" s="21">
        <v>2023</v>
      </c>
      <c r="G245" s="21" t="s">
        <v>192</v>
      </c>
      <c r="H245" s="21" t="s">
        <v>206</v>
      </c>
      <c r="I245" s="21">
        <v>13669154338</v>
      </c>
      <c r="J245" s="22">
        <v>150</v>
      </c>
      <c r="K245" s="22">
        <v>150</v>
      </c>
      <c r="L245" s="22">
        <v>150</v>
      </c>
      <c r="M245" s="22"/>
      <c r="N245" s="22"/>
      <c r="O245" s="22"/>
      <c r="P245" s="22"/>
      <c r="Q245" s="22"/>
      <c r="R245" s="22"/>
      <c r="S245" s="22"/>
      <c r="T245" s="22"/>
      <c r="U245" s="22"/>
      <c r="V245" s="22"/>
      <c r="W245" s="22"/>
      <c r="X245" s="22" t="s">
        <v>124</v>
      </c>
      <c r="Y245" s="22" t="s">
        <v>125</v>
      </c>
      <c r="Z245" s="22" t="s">
        <v>125</v>
      </c>
      <c r="AA245" s="22" t="s">
        <v>126</v>
      </c>
      <c r="AB245" s="22" t="s">
        <v>125</v>
      </c>
      <c r="AC245" s="22" t="s">
        <v>126</v>
      </c>
      <c r="AD245" s="22">
        <v>320</v>
      </c>
      <c r="AE245" s="22">
        <v>965</v>
      </c>
      <c r="AF245" s="22">
        <v>1650</v>
      </c>
      <c r="AG245" s="22" t="s">
        <v>994</v>
      </c>
      <c r="AH245" s="22" t="s">
        <v>995</v>
      </c>
      <c r="AI245" s="22"/>
    </row>
    <row r="246" s="5" customFormat="1" ht="227" customHeight="1" spans="1:35">
      <c r="A246" s="21">
        <f>SUBTOTAL(103,$B$225:B246)*1</f>
        <v>22</v>
      </c>
      <c r="B246" s="22" t="s">
        <v>996</v>
      </c>
      <c r="C246" s="22" t="s">
        <v>997</v>
      </c>
      <c r="D246" s="22" t="s">
        <v>190</v>
      </c>
      <c r="E246" s="22" t="s">
        <v>998</v>
      </c>
      <c r="F246" s="21">
        <v>2023</v>
      </c>
      <c r="G246" s="21" t="s">
        <v>192</v>
      </c>
      <c r="H246" s="21" t="s">
        <v>193</v>
      </c>
      <c r="I246" s="21">
        <v>18292522226</v>
      </c>
      <c r="J246" s="22">
        <v>350</v>
      </c>
      <c r="K246" s="22">
        <v>350</v>
      </c>
      <c r="L246" s="22">
        <v>350</v>
      </c>
      <c r="M246" s="22"/>
      <c r="N246" s="22"/>
      <c r="O246" s="22"/>
      <c r="P246" s="22"/>
      <c r="Q246" s="22"/>
      <c r="R246" s="22"/>
      <c r="S246" s="22"/>
      <c r="T246" s="22"/>
      <c r="U246" s="22"/>
      <c r="V246" s="22"/>
      <c r="W246" s="22"/>
      <c r="X246" s="22" t="s">
        <v>124</v>
      </c>
      <c r="Y246" s="22" t="s">
        <v>125</v>
      </c>
      <c r="Z246" s="22" t="s">
        <v>125</v>
      </c>
      <c r="AA246" s="22" t="s">
        <v>126</v>
      </c>
      <c r="AB246" s="22" t="s">
        <v>126</v>
      </c>
      <c r="AC246" s="22" t="s">
        <v>126</v>
      </c>
      <c r="AD246" s="22">
        <v>750</v>
      </c>
      <c r="AE246" s="22">
        <v>2160</v>
      </c>
      <c r="AF246" s="22">
        <v>3240</v>
      </c>
      <c r="AG246" s="22" t="s">
        <v>999</v>
      </c>
      <c r="AH246" s="22" t="s">
        <v>1000</v>
      </c>
      <c r="AI246" s="22"/>
    </row>
    <row r="247" s="5" customFormat="1" ht="54" spans="1:35">
      <c r="A247" s="21">
        <f>SUBTOTAL(103,$B$225:B247)*1</f>
        <v>23</v>
      </c>
      <c r="B247" s="22" t="s">
        <v>1001</v>
      </c>
      <c r="C247" s="22" t="s">
        <v>1002</v>
      </c>
      <c r="D247" s="22" t="s">
        <v>190</v>
      </c>
      <c r="E247" s="22" t="s">
        <v>1003</v>
      </c>
      <c r="F247" s="21">
        <v>2023</v>
      </c>
      <c r="G247" s="21" t="s">
        <v>192</v>
      </c>
      <c r="H247" s="21" t="s">
        <v>1004</v>
      </c>
      <c r="I247" s="21">
        <v>15109152830</v>
      </c>
      <c r="J247" s="22">
        <v>50</v>
      </c>
      <c r="K247" s="22">
        <v>50</v>
      </c>
      <c r="L247" s="22">
        <v>50</v>
      </c>
      <c r="M247" s="22"/>
      <c r="N247" s="22"/>
      <c r="O247" s="22"/>
      <c r="P247" s="22"/>
      <c r="Q247" s="22"/>
      <c r="R247" s="22"/>
      <c r="S247" s="22"/>
      <c r="T247" s="22"/>
      <c r="U247" s="22"/>
      <c r="V247" s="22"/>
      <c r="W247" s="22"/>
      <c r="X247" s="22" t="s">
        <v>124</v>
      </c>
      <c r="Y247" s="22" t="s">
        <v>125</v>
      </c>
      <c r="Z247" s="22" t="s">
        <v>126</v>
      </c>
      <c r="AA247" s="22" t="s">
        <v>126</v>
      </c>
      <c r="AB247" s="22" t="s">
        <v>126</v>
      </c>
      <c r="AC247" s="22" t="s">
        <v>125</v>
      </c>
      <c r="AD247" s="22">
        <v>269</v>
      </c>
      <c r="AE247" s="22">
        <v>1004</v>
      </c>
      <c r="AF247" s="22">
        <v>1015</v>
      </c>
      <c r="AG247" s="22" t="s">
        <v>1005</v>
      </c>
      <c r="AH247" s="22" t="s">
        <v>1006</v>
      </c>
      <c r="AI247" s="22"/>
    </row>
    <row r="248" s="5" customFormat="1" ht="67.5" spans="1:35">
      <c r="A248" s="21">
        <f>SUBTOTAL(103,$B$225:B248)*1</f>
        <v>24</v>
      </c>
      <c r="B248" s="27" t="s">
        <v>1007</v>
      </c>
      <c r="C248" s="27" t="s">
        <v>1008</v>
      </c>
      <c r="D248" s="22" t="s">
        <v>244</v>
      </c>
      <c r="E248" s="22" t="s">
        <v>556</v>
      </c>
      <c r="F248" s="21">
        <f>VLOOKUP(B248,'[1]项目库明细表 (2)'!$B:$P,5,0)</f>
        <v>2023</v>
      </c>
      <c r="G248" s="21" t="str">
        <f>VLOOKUP(B248,'[1]项目库明细表 (2)'!$B:$P,6,0)</f>
        <v>铁佛寺镇人民政府</v>
      </c>
      <c r="H248" s="21" t="str">
        <f>VLOOKUP(B248,'[1]项目库明细表 (2)'!$B:$P,7,0)</f>
        <v>成小峰</v>
      </c>
      <c r="I248" s="21">
        <f>VLOOKUP(B248,'[1]项目库明细表 (2)'!$B:$P,8,0)</f>
        <v>13992523700</v>
      </c>
      <c r="J248" s="22">
        <v>70</v>
      </c>
      <c r="K248" s="22">
        <v>70</v>
      </c>
      <c r="L248" s="22">
        <v>70</v>
      </c>
      <c r="M248" s="22"/>
      <c r="N248" s="22"/>
      <c r="O248" s="22"/>
      <c r="P248" s="22"/>
      <c r="Q248" s="22"/>
      <c r="R248" s="22"/>
      <c r="S248" s="22"/>
      <c r="T248" s="22"/>
      <c r="U248" s="22"/>
      <c r="V248" s="22"/>
      <c r="W248" s="22"/>
      <c r="X248" s="22" t="s">
        <v>124</v>
      </c>
      <c r="Y248" s="22" t="s">
        <v>125</v>
      </c>
      <c r="Z248" s="22" t="s">
        <v>125</v>
      </c>
      <c r="AA248" s="22" t="s">
        <v>126</v>
      </c>
      <c r="AB248" s="22" t="s">
        <v>125</v>
      </c>
      <c r="AC248" s="22" t="s">
        <v>126</v>
      </c>
      <c r="AD248" s="22">
        <v>86</v>
      </c>
      <c r="AE248" s="22">
        <v>252</v>
      </c>
      <c r="AF248" s="22">
        <v>315</v>
      </c>
      <c r="AG248" s="22" t="s">
        <v>543</v>
      </c>
      <c r="AH248" s="22" t="s">
        <v>1009</v>
      </c>
      <c r="AI248" s="22"/>
    </row>
    <row r="249" s="5" customFormat="1" ht="81" spans="1:35">
      <c r="A249" s="21">
        <f>SUBTOTAL(103,$B$225:B249)*1</f>
        <v>25</v>
      </c>
      <c r="B249" s="27" t="s">
        <v>1010</v>
      </c>
      <c r="C249" s="27" t="s">
        <v>1011</v>
      </c>
      <c r="D249" s="22" t="s">
        <v>244</v>
      </c>
      <c r="E249" s="22" t="s">
        <v>556</v>
      </c>
      <c r="F249" s="21">
        <f>VLOOKUP(B249,'[1]项目库明细表 (2)'!$B:$P,5,0)</f>
        <v>2023</v>
      </c>
      <c r="G249" s="21" t="str">
        <f>VLOOKUP(B249,'[1]项目库明细表 (2)'!$B:$P,6,0)</f>
        <v>铁佛寺镇人民政府</v>
      </c>
      <c r="H249" s="21" t="str">
        <f>VLOOKUP(B249,'[1]项目库明细表 (2)'!$B:$P,7,0)</f>
        <v>成小峰</v>
      </c>
      <c r="I249" s="21">
        <f>VLOOKUP(B249,'[1]项目库明细表 (2)'!$B:$P,8,0)</f>
        <v>13992523700</v>
      </c>
      <c r="J249" s="22">
        <v>60</v>
      </c>
      <c r="K249" s="22">
        <v>60</v>
      </c>
      <c r="L249" s="22">
        <v>60</v>
      </c>
      <c r="M249" s="22"/>
      <c r="N249" s="22"/>
      <c r="O249" s="22"/>
      <c r="P249" s="22"/>
      <c r="Q249" s="22"/>
      <c r="R249" s="22"/>
      <c r="S249" s="22"/>
      <c r="T249" s="22"/>
      <c r="U249" s="22"/>
      <c r="V249" s="22"/>
      <c r="W249" s="22"/>
      <c r="X249" s="22" t="s">
        <v>124</v>
      </c>
      <c r="Y249" s="22" t="s">
        <v>125</v>
      </c>
      <c r="Z249" s="22" t="s">
        <v>125</v>
      </c>
      <c r="AA249" s="22" t="s">
        <v>126</v>
      </c>
      <c r="AB249" s="22" t="s">
        <v>126</v>
      </c>
      <c r="AC249" s="22" t="s">
        <v>126</v>
      </c>
      <c r="AD249" s="22">
        <v>36</v>
      </c>
      <c r="AE249" s="22">
        <v>110</v>
      </c>
      <c r="AF249" s="22">
        <v>189</v>
      </c>
      <c r="AG249" s="22" t="s">
        <v>1012</v>
      </c>
      <c r="AH249" s="22" t="s">
        <v>1013</v>
      </c>
      <c r="AI249" s="22"/>
    </row>
    <row r="250" s="5" customFormat="1" ht="54" spans="1:35">
      <c r="A250" s="21">
        <f>SUBTOTAL(103,$B$225:B250)*1</f>
        <v>26</v>
      </c>
      <c r="B250" s="27" t="s">
        <v>1014</v>
      </c>
      <c r="C250" s="27" t="s">
        <v>1015</v>
      </c>
      <c r="D250" s="22" t="s">
        <v>244</v>
      </c>
      <c r="E250" s="22" t="s">
        <v>1016</v>
      </c>
      <c r="F250" s="21">
        <f>VLOOKUP(B250,'[1]项目库明细表 (2)'!$B:$P,5,0)</f>
        <v>2023</v>
      </c>
      <c r="G250" s="21" t="str">
        <f>VLOOKUP(B250,'[1]项目库明细表 (2)'!$B:$P,6,0)</f>
        <v>铁佛寺镇人民政府</v>
      </c>
      <c r="H250" s="21" t="str">
        <f>VLOOKUP(B250,'[1]项目库明细表 (2)'!$B:$P,7,0)</f>
        <v>成小峰</v>
      </c>
      <c r="I250" s="21">
        <f>VLOOKUP(B250,'[1]项目库明细表 (2)'!$B:$P,8,0)</f>
        <v>13992523700</v>
      </c>
      <c r="J250" s="22">
        <v>55</v>
      </c>
      <c r="K250" s="22">
        <v>55</v>
      </c>
      <c r="L250" s="22">
        <v>55</v>
      </c>
      <c r="M250" s="22"/>
      <c r="N250" s="22"/>
      <c r="O250" s="22"/>
      <c r="P250" s="22"/>
      <c r="Q250" s="22"/>
      <c r="R250" s="22"/>
      <c r="S250" s="22"/>
      <c r="T250" s="22"/>
      <c r="U250" s="22"/>
      <c r="V250" s="22"/>
      <c r="W250" s="22"/>
      <c r="X250" s="22" t="s">
        <v>124</v>
      </c>
      <c r="Y250" s="22" t="s">
        <v>125</v>
      </c>
      <c r="Z250" s="22" t="s">
        <v>125</v>
      </c>
      <c r="AA250" s="22" t="s">
        <v>126</v>
      </c>
      <c r="AB250" s="22" t="s">
        <v>125</v>
      </c>
      <c r="AC250" s="22" t="s">
        <v>126</v>
      </c>
      <c r="AD250" s="22">
        <v>88</v>
      </c>
      <c r="AE250" s="22">
        <v>264</v>
      </c>
      <c r="AF250" s="22">
        <v>463</v>
      </c>
      <c r="AG250" s="22" t="s">
        <v>1017</v>
      </c>
      <c r="AH250" s="22" t="s">
        <v>1018</v>
      </c>
      <c r="AI250" s="22"/>
    </row>
    <row r="251" s="5" customFormat="1" ht="67.5" spans="1:35">
      <c r="A251" s="21">
        <f>SUBTOTAL(103,$B$225:B251)*1</f>
        <v>27</v>
      </c>
      <c r="B251" s="27" t="s">
        <v>1019</v>
      </c>
      <c r="C251" s="27" t="s">
        <v>1020</v>
      </c>
      <c r="D251" s="22" t="s">
        <v>244</v>
      </c>
      <c r="E251" s="22" t="s">
        <v>588</v>
      </c>
      <c r="F251" s="21" t="str">
        <f>VLOOKUP(B251,'[1]项目库明细表 (2)'!$B:$P,5,0)</f>
        <v>2023年</v>
      </c>
      <c r="G251" s="21" t="str">
        <f>VLOOKUP(B251,'[1]项目库明细表 (2)'!$B:$P,6,0)</f>
        <v>铁佛寺镇人民政府</v>
      </c>
      <c r="H251" s="21" t="str">
        <f>VLOOKUP(B251,'[1]项目库明细表 (2)'!$B:$P,7,0)</f>
        <v>马文佩</v>
      </c>
      <c r="I251" s="21">
        <f>VLOOKUP(B251,'[1]项目库明细表 (2)'!$B:$P,8,0)</f>
        <v>15109153366</v>
      </c>
      <c r="J251" s="22">
        <v>80</v>
      </c>
      <c r="K251" s="22">
        <v>80</v>
      </c>
      <c r="L251" s="22">
        <v>80</v>
      </c>
      <c r="M251" s="22"/>
      <c r="N251" s="22"/>
      <c r="O251" s="22"/>
      <c r="P251" s="22"/>
      <c r="Q251" s="22"/>
      <c r="R251" s="22"/>
      <c r="S251" s="22"/>
      <c r="T251" s="22"/>
      <c r="U251" s="22"/>
      <c r="V251" s="22"/>
      <c r="W251" s="22"/>
      <c r="X251" s="22" t="s">
        <v>124</v>
      </c>
      <c r="Y251" s="22" t="s">
        <v>125</v>
      </c>
      <c r="Z251" s="22" t="s">
        <v>125</v>
      </c>
      <c r="AA251" s="22" t="s">
        <v>126</v>
      </c>
      <c r="AB251" s="22" t="s">
        <v>125</v>
      </c>
      <c r="AC251" s="22" t="s">
        <v>126</v>
      </c>
      <c r="AD251" s="22">
        <v>24</v>
      </c>
      <c r="AE251" s="22">
        <v>70</v>
      </c>
      <c r="AF251" s="22">
        <v>421</v>
      </c>
      <c r="AG251" s="22" t="s">
        <v>1021</v>
      </c>
      <c r="AH251" s="22" t="s">
        <v>589</v>
      </c>
      <c r="AI251" s="22"/>
    </row>
    <row r="252" s="5" customFormat="1" ht="121.5" spans="1:35">
      <c r="A252" s="21">
        <f>SUBTOTAL(103,$B$225:B252)*1</f>
        <v>28</v>
      </c>
      <c r="B252" s="27" t="s">
        <v>1022</v>
      </c>
      <c r="C252" s="27" t="s">
        <v>1023</v>
      </c>
      <c r="D252" s="22" t="s">
        <v>244</v>
      </c>
      <c r="E252" s="22" t="s">
        <v>245</v>
      </c>
      <c r="F252" s="21" t="str">
        <f>VLOOKUP(B252,'[1]项目库明细表 (2)'!$B:$P,5,0)</f>
        <v>2023年</v>
      </c>
      <c r="G252" s="21" t="str">
        <f>VLOOKUP(B252,'[1]项目库明细表 (2)'!$B:$P,6,0)</f>
        <v>铁佛寺镇人民政府</v>
      </c>
      <c r="H252" s="21" t="str">
        <f>VLOOKUP(B252,'[1]项目库明细表 (2)'!$B:$P,7,0)</f>
        <v>成小峰</v>
      </c>
      <c r="I252" s="21">
        <f>VLOOKUP(B252,'[1]项目库明细表 (2)'!$B:$P,8,0)</f>
        <v>13992523700</v>
      </c>
      <c r="J252" s="22">
        <v>40</v>
      </c>
      <c r="K252" s="22">
        <v>40</v>
      </c>
      <c r="L252" s="22">
        <v>40</v>
      </c>
      <c r="M252" s="22"/>
      <c r="N252" s="22"/>
      <c r="O252" s="22"/>
      <c r="P252" s="22"/>
      <c r="Q252" s="22"/>
      <c r="R252" s="22"/>
      <c r="S252" s="22"/>
      <c r="T252" s="22"/>
      <c r="U252" s="22"/>
      <c r="V252" s="22"/>
      <c r="W252" s="22"/>
      <c r="X252" s="22" t="s">
        <v>124</v>
      </c>
      <c r="Y252" s="22" t="s">
        <v>125</v>
      </c>
      <c r="Z252" s="22" t="s">
        <v>126</v>
      </c>
      <c r="AA252" s="22" t="s">
        <v>126</v>
      </c>
      <c r="AB252" s="22" t="s">
        <v>126</v>
      </c>
      <c r="AC252" s="22" t="s">
        <v>126</v>
      </c>
      <c r="AD252" s="22">
        <v>20</v>
      </c>
      <c r="AE252" s="22">
        <v>60</v>
      </c>
      <c r="AF252" s="22">
        <v>120</v>
      </c>
      <c r="AG252" s="22" t="s">
        <v>1024</v>
      </c>
      <c r="AH252" s="22" t="s">
        <v>1025</v>
      </c>
      <c r="AI252" s="22"/>
    </row>
    <row r="253" s="5" customFormat="1" ht="162" spans="1:35">
      <c r="A253" s="21">
        <f>SUBTOTAL(103,$B$225:B253)*1</f>
        <v>29</v>
      </c>
      <c r="B253" s="27" t="s">
        <v>1026</v>
      </c>
      <c r="C253" s="27" t="s">
        <v>1027</v>
      </c>
      <c r="D253" s="22" t="s">
        <v>244</v>
      </c>
      <c r="E253" s="22" t="s">
        <v>137</v>
      </c>
      <c r="F253" s="21" t="str">
        <f>VLOOKUP(B253,'[1]项目库明细表 (2)'!$B:$P,5,0)</f>
        <v>2023年</v>
      </c>
      <c r="G253" s="21" t="str">
        <f>VLOOKUP(B253,'[1]项目库明细表 (2)'!$B:$P,6,0)</f>
        <v>铁佛寺镇人民政府</v>
      </c>
      <c r="H253" s="21" t="str">
        <f>VLOOKUP(B253,'[1]项目库明细表 (2)'!$B:$P,7,0)</f>
        <v>王凌功</v>
      </c>
      <c r="I253" s="21">
        <f>VLOOKUP(B253,'[1]项目库明细表 (2)'!$B:$P,8,0)</f>
        <v>13629150270</v>
      </c>
      <c r="J253" s="22">
        <v>150</v>
      </c>
      <c r="K253" s="22">
        <v>150</v>
      </c>
      <c r="L253" s="22">
        <v>150</v>
      </c>
      <c r="M253" s="22"/>
      <c r="N253" s="22"/>
      <c r="O253" s="22"/>
      <c r="P253" s="22"/>
      <c r="Q253" s="22"/>
      <c r="R253" s="22"/>
      <c r="S253" s="22"/>
      <c r="T253" s="22"/>
      <c r="U253" s="22"/>
      <c r="V253" s="22"/>
      <c r="W253" s="22"/>
      <c r="X253" s="22" t="s">
        <v>124</v>
      </c>
      <c r="Y253" s="22" t="s">
        <v>125</v>
      </c>
      <c r="Z253" s="22" t="s">
        <v>125</v>
      </c>
      <c r="AA253" s="22" t="s">
        <v>126</v>
      </c>
      <c r="AB253" s="22" t="s">
        <v>126</v>
      </c>
      <c r="AC253" s="22" t="s">
        <v>126</v>
      </c>
      <c r="AD253" s="22">
        <v>339</v>
      </c>
      <c r="AE253" s="22">
        <v>1426</v>
      </c>
      <c r="AF253" s="22">
        <v>1578</v>
      </c>
      <c r="AG253" s="22" t="s">
        <v>1028</v>
      </c>
      <c r="AH253" s="22" t="s">
        <v>1029</v>
      </c>
      <c r="AI253" s="22"/>
    </row>
    <row r="254" s="5" customFormat="1" ht="67.5" spans="1:35">
      <c r="A254" s="21">
        <f>SUBTOTAL(103,$B$225:B254)*1</f>
        <v>30</v>
      </c>
      <c r="B254" s="27" t="s">
        <v>1030</v>
      </c>
      <c r="C254" s="27" t="s">
        <v>1031</v>
      </c>
      <c r="D254" s="22" t="s">
        <v>244</v>
      </c>
      <c r="E254" s="22" t="s">
        <v>1032</v>
      </c>
      <c r="F254" s="21">
        <f>VLOOKUP(B254,'[1]项目库明细表 (2)'!$B:$P,5,0)</f>
        <v>2023</v>
      </c>
      <c r="G254" s="21" t="str">
        <f>VLOOKUP(B254,'[1]项目库明细表 (2)'!$B:$P,6,0)</f>
        <v>铁佛寺镇人民政府</v>
      </c>
      <c r="H254" s="21" t="str">
        <f>VLOOKUP(B254,'[1]项目库明细表 (2)'!$B:$P,7,0)</f>
        <v>马文佩</v>
      </c>
      <c r="I254" s="21">
        <f>VLOOKUP(B254,'[1]项目库明细表 (2)'!$B:$P,8,0)</f>
        <v>15109153366</v>
      </c>
      <c r="J254" s="22">
        <v>150</v>
      </c>
      <c r="K254" s="22">
        <v>150</v>
      </c>
      <c r="L254" s="22">
        <v>150</v>
      </c>
      <c r="M254" s="22"/>
      <c r="N254" s="22"/>
      <c r="O254" s="22"/>
      <c r="P254" s="22"/>
      <c r="Q254" s="22"/>
      <c r="R254" s="22"/>
      <c r="S254" s="22"/>
      <c r="T254" s="22"/>
      <c r="U254" s="22"/>
      <c r="V254" s="22"/>
      <c r="W254" s="22"/>
      <c r="X254" s="22" t="s">
        <v>124</v>
      </c>
      <c r="Y254" s="22" t="s">
        <v>125</v>
      </c>
      <c r="Z254" s="22" t="s">
        <v>125</v>
      </c>
      <c r="AA254" s="22" t="s">
        <v>126</v>
      </c>
      <c r="AB254" s="22" t="s">
        <v>126</v>
      </c>
      <c r="AC254" s="22" t="s">
        <v>126</v>
      </c>
      <c r="AD254" s="22">
        <v>101</v>
      </c>
      <c r="AE254" s="22">
        <v>412</v>
      </c>
      <c r="AF254" s="22">
        <v>2531</v>
      </c>
      <c r="AG254" s="22" t="s">
        <v>1033</v>
      </c>
      <c r="AH254" s="22" t="s">
        <v>1034</v>
      </c>
      <c r="AI254" s="22"/>
    </row>
    <row r="255" s="5" customFormat="1" ht="81" spans="1:35">
      <c r="A255" s="21">
        <f>SUBTOTAL(103,$B$225:B255)*1</f>
        <v>31</v>
      </c>
      <c r="B255" s="27" t="s">
        <v>1035</v>
      </c>
      <c r="C255" s="27" t="s">
        <v>1036</v>
      </c>
      <c r="D255" s="22" t="s">
        <v>244</v>
      </c>
      <c r="E255" s="22" t="s">
        <v>1037</v>
      </c>
      <c r="F255" s="21">
        <f>VLOOKUP(B255,'[1]项目库明细表 (2)'!$B:$P,5,0)</f>
        <v>2023</v>
      </c>
      <c r="G255" s="21" t="str">
        <f>VLOOKUP(B255,'[1]项目库明细表 (2)'!$B:$P,6,0)</f>
        <v>铁佛寺镇人民政府</v>
      </c>
      <c r="H255" s="21" t="str">
        <f>VLOOKUP(B255,'[1]项目库明细表 (2)'!$B:$P,7,0)</f>
        <v>马文佩</v>
      </c>
      <c r="I255" s="21">
        <f>VLOOKUP(B255,'[1]项目库明细表 (2)'!$B:$P,8,0)</f>
        <v>15109153366</v>
      </c>
      <c r="J255" s="22">
        <v>55</v>
      </c>
      <c r="K255" s="22">
        <v>55</v>
      </c>
      <c r="L255" s="22">
        <v>55</v>
      </c>
      <c r="M255" s="22"/>
      <c r="N255" s="22"/>
      <c r="O255" s="22"/>
      <c r="P255" s="22"/>
      <c r="Q255" s="22"/>
      <c r="R255" s="22"/>
      <c r="S255" s="22"/>
      <c r="T255" s="22"/>
      <c r="U255" s="22"/>
      <c r="V255" s="22"/>
      <c r="W255" s="22"/>
      <c r="X255" s="22" t="s">
        <v>124</v>
      </c>
      <c r="Y255" s="22" t="s">
        <v>125</v>
      </c>
      <c r="Z255" s="22" t="s">
        <v>126</v>
      </c>
      <c r="AA255" s="22" t="s">
        <v>126</v>
      </c>
      <c r="AB255" s="22" t="s">
        <v>126</v>
      </c>
      <c r="AC255" s="22" t="s">
        <v>126</v>
      </c>
      <c r="AD255" s="22">
        <v>35</v>
      </c>
      <c r="AE255" s="22">
        <v>115</v>
      </c>
      <c r="AF255" s="22">
        <v>203</v>
      </c>
      <c r="AG255" s="22" t="s">
        <v>1038</v>
      </c>
      <c r="AH255" s="22" t="s">
        <v>1039</v>
      </c>
      <c r="AI255" s="22"/>
    </row>
    <row r="256" s="5" customFormat="1" ht="67.5" spans="1:35">
      <c r="A256" s="21">
        <f>SUBTOTAL(103,$B$225:B256)*1</f>
        <v>32</v>
      </c>
      <c r="B256" s="27" t="s">
        <v>1040</v>
      </c>
      <c r="C256" s="27" t="s">
        <v>1041</v>
      </c>
      <c r="D256" s="22" t="s">
        <v>244</v>
      </c>
      <c r="E256" s="22" t="s">
        <v>1042</v>
      </c>
      <c r="F256" s="22">
        <v>2023</v>
      </c>
      <c r="G256" s="22" t="s">
        <v>246</v>
      </c>
      <c r="H256" s="22" t="s">
        <v>247</v>
      </c>
      <c r="I256" s="22">
        <v>15109153366</v>
      </c>
      <c r="J256" s="22">
        <v>80</v>
      </c>
      <c r="K256" s="22">
        <v>80</v>
      </c>
      <c r="L256" s="22">
        <v>80</v>
      </c>
      <c r="M256" s="22"/>
      <c r="N256" s="22"/>
      <c r="O256" s="22"/>
      <c r="P256" s="22"/>
      <c r="Q256" s="22"/>
      <c r="R256" s="22"/>
      <c r="S256" s="22"/>
      <c r="T256" s="22"/>
      <c r="U256" s="22"/>
      <c r="V256" s="22"/>
      <c r="W256" s="22"/>
      <c r="X256" s="22" t="s">
        <v>124</v>
      </c>
      <c r="Y256" s="22" t="s">
        <v>125</v>
      </c>
      <c r="Z256" s="22" t="s">
        <v>125</v>
      </c>
      <c r="AA256" s="22" t="s">
        <v>126</v>
      </c>
      <c r="AB256" s="22" t="s">
        <v>126</v>
      </c>
      <c r="AC256" s="22" t="s">
        <v>126</v>
      </c>
      <c r="AD256" s="22">
        <v>58</v>
      </c>
      <c r="AE256" s="22">
        <v>185</v>
      </c>
      <c r="AF256" s="22">
        <v>270</v>
      </c>
      <c r="AG256" s="22" t="s">
        <v>1043</v>
      </c>
      <c r="AH256" s="22" t="s">
        <v>1044</v>
      </c>
      <c r="AI256" s="22"/>
    </row>
    <row r="257" s="3" customFormat="1" ht="94.5" spans="1:35">
      <c r="A257" s="21">
        <f>SUBTOTAL(103,$B$225:B257)*1</f>
        <v>33</v>
      </c>
      <c r="B257" s="22" t="s">
        <v>1045</v>
      </c>
      <c r="C257" s="22" t="s">
        <v>1046</v>
      </c>
      <c r="D257" s="22" t="s">
        <v>176</v>
      </c>
      <c r="E257" s="22" t="s">
        <v>1047</v>
      </c>
      <c r="F257" s="21" t="s">
        <v>120</v>
      </c>
      <c r="G257" s="21" t="s">
        <v>735</v>
      </c>
      <c r="H257" s="21" t="s">
        <v>1048</v>
      </c>
      <c r="I257" s="21">
        <v>15667878358</v>
      </c>
      <c r="J257" s="22">
        <v>1550</v>
      </c>
      <c r="K257" s="22"/>
      <c r="L257" s="22"/>
      <c r="M257" s="22"/>
      <c r="N257" s="22"/>
      <c r="O257" s="22"/>
      <c r="P257" s="22">
        <v>1550</v>
      </c>
      <c r="Q257" s="22"/>
      <c r="R257" s="22"/>
      <c r="S257" s="22"/>
      <c r="T257" s="22"/>
      <c r="U257" s="22"/>
      <c r="V257" s="22"/>
      <c r="W257" s="22"/>
      <c r="X257" s="22" t="s">
        <v>124</v>
      </c>
      <c r="Y257" s="22" t="s">
        <v>125</v>
      </c>
      <c r="Z257" s="22" t="s">
        <v>126</v>
      </c>
      <c r="AA257" s="22" t="s">
        <v>126</v>
      </c>
      <c r="AB257" s="22" t="s">
        <v>126</v>
      </c>
      <c r="AC257" s="22" t="s">
        <v>126</v>
      </c>
      <c r="AD257" s="22">
        <v>91</v>
      </c>
      <c r="AE257" s="22">
        <v>194</v>
      </c>
      <c r="AF257" s="22">
        <v>1514</v>
      </c>
      <c r="AG257" s="22" t="s">
        <v>1049</v>
      </c>
      <c r="AH257" s="22" t="s">
        <v>1050</v>
      </c>
      <c r="AI257" s="22"/>
    </row>
    <row r="258" s="3" customFormat="1" ht="81" spans="1:35">
      <c r="A258" s="21">
        <f>SUBTOTAL(103,$B$225:B258)*1</f>
        <v>34</v>
      </c>
      <c r="B258" s="22" t="s">
        <v>1051</v>
      </c>
      <c r="C258" s="22" t="s">
        <v>1052</v>
      </c>
      <c r="D258" s="22" t="s">
        <v>118</v>
      </c>
      <c r="E258" s="22" t="s">
        <v>1053</v>
      </c>
      <c r="F258" s="21" t="s">
        <v>120</v>
      </c>
      <c r="G258" s="21" t="s">
        <v>735</v>
      </c>
      <c r="H258" s="21" t="s">
        <v>1054</v>
      </c>
      <c r="I258" s="21">
        <v>13991550027</v>
      </c>
      <c r="J258" s="22">
        <v>2909.9</v>
      </c>
      <c r="K258" s="22"/>
      <c r="L258" s="22"/>
      <c r="M258" s="22"/>
      <c r="N258" s="22"/>
      <c r="O258" s="22"/>
      <c r="P258" s="22">
        <v>2909.9</v>
      </c>
      <c r="Q258" s="22"/>
      <c r="R258" s="22"/>
      <c r="S258" s="22"/>
      <c r="T258" s="22"/>
      <c r="U258" s="22"/>
      <c r="V258" s="22"/>
      <c r="W258" s="22"/>
      <c r="X258" s="22" t="s">
        <v>124</v>
      </c>
      <c r="Y258" s="22" t="s">
        <v>125</v>
      </c>
      <c r="Z258" s="22" t="s">
        <v>126</v>
      </c>
      <c r="AA258" s="22" t="s">
        <v>126</v>
      </c>
      <c r="AB258" s="22" t="s">
        <v>126</v>
      </c>
      <c r="AC258" s="22" t="s">
        <v>126</v>
      </c>
      <c r="AD258" s="22">
        <v>2458</v>
      </c>
      <c r="AE258" s="22">
        <v>6680</v>
      </c>
      <c r="AF258" s="22">
        <v>6680</v>
      </c>
      <c r="AG258" s="22" t="s">
        <v>1055</v>
      </c>
      <c r="AH258" s="22" t="s">
        <v>1056</v>
      </c>
      <c r="AI258" s="22"/>
    </row>
    <row r="259" s="3" customFormat="1" ht="94.5" spans="1:35">
      <c r="A259" s="21">
        <f>SUBTOTAL(103,$B$225:B259)*1</f>
        <v>35</v>
      </c>
      <c r="B259" s="22" t="s">
        <v>1057</v>
      </c>
      <c r="C259" s="22" t="s">
        <v>1058</v>
      </c>
      <c r="D259" s="22" t="s">
        <v>1059</v>
      </c>
      <c r="E259" s="22" t="s">
        <v>1060</v>
      </c>
      <c r="F259" s="21">
        <v>2023</v>
      </c>
      <c r="G259" s="21" t="s">
        <v>895</v>
      </c>
      <c r="H259" s="21" t="s">
        <v>764</v>
      </c>
      <c r="I259" s="21">
        <v>15909157676</v>
      </c>
      <c r="J259" s="22">
        <v>15</v>
      </c>
      <c r="K259" s="22"/>
      <c r="L259" s="22"/>
      <c r="M259" s="22"/>
      <c r="N259" s="22"/>
      <c r="O259" s="22"/>
      <c r="P259" s="22">
        <v>15</v>
      </c>
      <c r="Q259" s="22"/>
      <c r="R259" s="22"/>
      <c r="S259" s="22"/>
      <c r="T259" s="22"/>
      <c r="U259" s="22"/>
      <c r="V259" s="22"/>
      <c r="W259" s="22"/>
      <c r="X259" s="22" t="s">
        <v>124</v>
      </c>
      <c r="Y259" s="22" t="s">
        <v>125</v>
      </c>
      <c r="Z259" s="22" t="s">
        <v>126</v>
      </c>
      <c r="AA259" s="22" t="s">
        <v>126</v>
      </c>
      <c r="AB259" s="22" t="s">
        <v>126</v>
      </c>
      <c r="AC259" s="22" t="s">
        <v>126</v>
      </c>
      <c r="AD259" s="22">
        <v>82</v>
      </c>
      <c r="AE259" s="22">
        <v>212</v>
      </c>
      <c r="AF259" s="22">
        <v>246</v>
      </c>
      <c r="AG259" s="22" t="s">
        <v>1061</v>
      </c>
      <c r="AH259" s="22" t="s">
        <v>1062</v>
      </c>
      <c r="AI259" s="22"/>
    </row>
    <row r="260" s="3" customFormat="1" ht="67.5" spans="1:35">
      <c r="A260" s="21">
        <f>SUBTOTAL(103,$B$225:B260)*1</f>
        <v>36</v>
      </c>
      <c r="B260" s="22" t="s">
        <v>1063</v>
      </c>
      <c r="C260" s="22" t="s">
        <v>1064</v>
      </c>
      <c r="D260" s="22" t="s">
        <v>1065</v>
      </c>
      <c r="E260" s="22" t="s">
        <v>1066</v>
      </c>
      <c r="F260" s="21">
        <v>2023</v>
      </c>
      <c r="G260" s="21" t="s">
        <v>895</v>
      </c>
      <c r="H260" s="21" t="s">
        <v>764</v>
      </c>
      <c r="I260" s="21">
        <v>15909157676</v>
      </c>
      <c r="J260" s="22">
        <v>50</v>
      </c>
      <c r="K260" s="22"/>
      <c r="L260" s="22"/>
      <c r="M260" s="22"/>
      <c r="N260" s="22"/>
      <c r="O260" s="22"/>
      <c r="P260" s="22">
        <v>50</v>
      </c>
      <c r="Q260" s="22"/>
      <c r="R260" s="22"/>
      <c r="S260" s="22"/>
      <c r="T260" s="22"/>
      <c r="U260" s="22"/>
      <c r="V260" s="22"/>
      <c r="W260" s="22"/>
      <c r="X260" s="22" t="s">
        <v>124</v>
      </c>
      <c r="Y260" s="22" t="s">
        <v>125</v>
      </c>
      <c r="Z260" s="22" t="s">
        <v>126</v>
      </c>
      <c r="AA260" s="22" t="s">
        <v>126</v>
      </c>
      <c r="AB260" s="22" t="s">
        <v>126</v>
      </c>
      <c r="AC260" s="22" t="s">
        <v>126</v>
      </c>
      <c r="AD260" s="22">
        <v>78</v>
      </c>
      <c r="AE260" s="22">
        <v>204</v>
      </c>
      <c r="AF260" s="22">
        <v>226</v>
      </c>
      <c r="AG260" s="22" t="s">
        <v>1061</v>
      </c>
      <c r="AH260" s="22" t="s">
        <v>1067</v>
      </c>
      <c r="AI260" s="22"/>
    </row>
    <row r="261" s="3" customFormat="1" ht="67.5" spans="1:35">
      <c r="A261" s="21">
        <f>SUBTOTAL(103,$B$225:B261)*1</f>
        <v>37</v>
      </c>
      <c r="B261" s="22" t="s">
        <v>1068</v>
      </c>
      <c r="C261" s="22" t="s">
        <v>1069</v>
      </c>
      <c r="D261" s="22" t="s">
        <v>150</v>
      </c>
      <c r="E261" s="22" t="s">
        <v>157</v>
      </c>
      <c r="F261" s="21">
        <v>2023</v>
      </c>
      <c r="G261" s="21" t="s">
        <v>895</v>
      </c>
      <c r="H261" s="21" t="s">
        <v>764</v>
      </c>
      <c r="I261" s="21">
        <v>15909157676</v>
      </c>
      <c r="J261" s="22">
        <v>20</v>
      </c>
      <c r="K261" s="22"/>
      <c r="L261" s="22"/>
      <c r="M261" s="22"/>
      <c r="N261" s="22"/>
      <c r="O261" s="22"/>
      <c r="P261" s="22">
        <v>20</v>
      </c>
      <c r="Q261" s="22"/>
      <c r="R261" s="22"/>
      <c r="S261" s="22"/>
      <c r="T261" s="22"/>
      <c r="U261" s="22"/>
      <c r="V261" s="22"/>
      <c r="W261" s="22"/>
      <c r="X261" s="22" t="s">
        <v>124</v>
      </c>
      <c r="Y261" s="22" t="s">
        <v>125</v>
      </c>
      <c r="Z261" s="22" t="s">
        <v>126</v>
      </c>
      <c r="AA261" s="22" t="s">
        <v>126</v>
      </c>
      <c r="AB261" s="22" t="s">
        <v>126</v>
      </c>
      <c r="AC261" s="22" t="s">
        <v>126</v>
      </c>
      <c r="AD261" s="22">
        <v>65</v>
      </c>
      <c r="AE261" s="22">
        <v>194</v>
      </c>
      <c r="AF261" s="22">
        <v>234</v>
      </c>
      <c r="AG261" s="22" t="s">
        <v>1061</v>
      </c>
      <c r="AH261" s="22" t="s">
        <v>1070</v>
      </c>
      <c r="AI261" s="22"/>
    </row>
    <row r="262" s="3" customFormat="1" ht="81" spans="1:35">
      <c r="A262" s="21">
        <f>SUBTOTAL(103,$B$225:B262)*1</f>
        <v>38</v>
      </c>
      <c r="B262" s="22" t="s">
        <v>1071</v>
      </c>
      <c r="C262" s="22" t="s">
        <v>1072</v>
      </c>
      <c r="D262" s="22" t="s">
        <v>150</v>
      </c>
      <c r="E262" s="22" t="s">
        <v>151</v>
      </c>
      <c r="F262" s="21">
        <v>2023</v>
      </c>
      <c r="G262" s="21" t="s">
        <v>895</v>
      </c>
      <c r="H262" s="21" t="s">
        <v>764</v>
      </c>
      <c r="I262" s="21">
        <v>15909157676</v>
      </c>
      <c r="J262" s="22">
        <v>20</v>
      </c>
      <c r="K262" s="22"/>
      <c r="L262" s="22"/>
      <c r="M262" s="22"/>
      <c r="N262" s="22"/>
      <c r="O262" s="22"/>
      <c r="P262" s="22">
        <v>20</v>
      </c>
      <c r="Q262" s="22"/>
      <c r="R262" s="22"/>
      <c r="S262" s="22"/>
      <c r="T262" s="22"/>
      <c r="U262" s="22"/>
      <c r="V262" s="22"/>
      <c r="W262" s="22"/>
      <c r="X262" s="22" t="s">
        <v>124</v>
      </c>
      <c r="Y262" s="22" t="s">
        <v>125</v>
      </c>
      <c r="Z262" s="22" t="s">
        <v>126</v>
      </c>
      <c r="AA262" s="22" t="s">
        <v>126</v>
      </c>
      <c r="AB262" s="22" t="s">
        <v>126</v>
      </c>
      <c r="AC262" s="22" t="s">
        <v>126</v>
      </c>
      <c r="AD262" s="22">
        <v>46</v>
      </c>
      <c r="AE262" s="22">
        <v>135</v>
      </c>
      <c r="AF262" s="22">
        <v>203</v>
      </c>
      <c r="AG262" s="22" t="s">
        <v>1061</v>
      </c>
      <c r="AH262" s="22" t="s">
        <v>1073</v>
      </c>
      <c r="AI262" s="22"/>
    </row>
    <row r="263" s="3" customFormat="1" ht="108" spans="1:35">
      <c r="A263" s="21">
        <f>SUBTOTAL(103,$B$225:B263)*1</f>
        <v>39</v>
      </c>
      <c r="B263" s="22" t="s">
        <v>1074</v>
      </c>
      <c r="C263" s="22" t="s">
        <v>1075</v>
      </c>
      <c r="D263" s="22" t="s">
        <v>1076</v>
      </c>
      <c r="E263" s="22" t="s">
        <v>1077</v>
      </c>
      <c r="F263" s="21">
        <v>2023</v>
      </c>
      <c r="G263" s="21" t="s">
        <v>895</v>
      </c>
      <c r="H263" s="21" t="s">
        <v>764</v>
      </c>
      <c r="I263" s="21">
        <v>15909157676</v>
      </c>
      <c r="J263" s="22">
        <v>110</v>
      </c>
      <c r="K263" s="22"/>
      <c r="L263" s="22"/>
      <c r="M263" s="22"/>
      <c r="N263" s="22"/>
      <c r="O263" s="22"/>
      <c r="P263" s="22">
        <v>110</v>
      </c>
      <c r="Q263" s="22"/>
      <c r="R263" s="22"/>
      <c r="S263" s="22"/>
      <c r="T263" s="22"/>
      <c r="U263" s="22"/>
      <c r="V263" s="22"/>
      <c r="W263" s="22"/>
      <c r="X263" s="22" t="s">
        <v>124</v>
      </c>
      <c r="Y263" s="22" t="s">
        <v>125</v>
      </c>
      <c r="Z263" s="22" t="s">
        <v>126</v>
      </c>
      <c r="AA263" s="22" t="s">
        <v>126</v>
      </c>
      <c r="AB263" s="22" t="s">
        <v>126</v>
      </c>
      <c r="AC263" s="22" t="s">
        <v>126</v>
      </c>
      <c r="AD263" s="22">
        <v>87</v>
      </c>
      <c r="AE263" s="22">
        <v>284</v>
      </c>
      <c r="AF263" s="22">
        <v>405</v>
      </c>
      <c r="AG263" s="22" t="s">
        <v>1061</v>
      </c>
      <c r="AH263" s="22" t="s">
        <v>1078</v>
      </c>
      <c r="AI263" s="22"/>
    </row>
    <row r="264" s="3" customFormat="1" ht="67.5" spans="1:35">
      <c r="A264" s="21">
        <f>SUBTOTAL(103,$B$225:B264)*1</f>
        <v>40</v>
      </c>
      <c r="B264" s="22" t="s">
        <v>1079</v>
      </c>
      <c r="C264" s="22" t="s">
        <v>1080</v>
      </c>
      <c r="D264" s="22" t="s">
        <v>1081</v>
      </c>
      <c r="E264" s="22" t="s">
        <v>1082</v>
      </c>
      <c r="F264" s="21">
        <v>2023</v>
      </c>
      <c r="G264" s="21" t="s">
        <v>895</v>
      </c>
      <c r="H264" s="21" t="s">
        <v>764</v>
      </c>
      <c r="I264" s="21">
        <v>15909157676</v>
      </c>
      <c r="J264" s="22">
        <v>17</v>
      </c>
      <c r="K264" s="22"/>
      <c r="L264" s="22"/>
      <c r="M264" s="22"/>
      <c r="N264" s="22"/>
      <c r="O264" s="22"/>
      <c r="P264" s="22">
        <v>17</v>
      </c>
      <c r="Q264" s="22"/>
      <c r="R264" s="22"/>
      <c r="S264" s="22"/>
      <c r="T264" s="22"/>
      <c r="U264" s="22"/>
      <c r="V264" s="22"/>
      <c r="W264" s="22"/>
      <c r="X264" s="22" t="s">
        <v>124</v>
      </c>
      <c r="Y264" s="22" t="s">
        <v>125</v>
      </c>
      <c r="Z264" s="22" t="s">
        <v>126</v>
      </c>
      <c r="AA264" s="22" t="s">
        <v>126</v>
      </c>
      <c r="AB264" s="22" t="s">
        <v>126</v>
      </c>
      <c r="AC264" s="22" t="s">
        <v>126</v>
      </c>
      <c r="AD264" s="22">
        <v>32</v>
      </c>
      <c r="AE264" s="22">
        <v>98</v>
      </c>
      <c r="AF264" s="22">
        <v>156</v>
      </c>
      <c r="AG264" s="22" t="s">
        <v>1061</v>
      </c>
      <c r="AH264" s="22" t="s">
        <v>1083</v>
      </c>
      <c r="AI264" s="22"/>
    </row>
    <row r="265" s="3" customFormat="1" ht="94.5" spans="1:35">
      <c r="A265" s="21">
        <f>SUBTOTAL(103,$B$225:B265)*1</f>
        <v>41</v>
      </c>
      <c r="B265" s="22" t="s">
        <v>1084</v>
      </c>
      <c r="C265" s="22" t="s">
        <v>1085</v>
      </c>
      <c r="D265" s="22" t="s">
        <v>1086</v>
      </c>
      <c r="E265" s="22" t="s">
        <v>1087</v>
      </c>
      <c r="F265" s="21">
        <v>2023</v>
      </c>
      <c r="G265" s="21" t="s">
        <v>895</v>
      </c>
      <c r="H265" s="21" t="s">
        <v>764</v>
      </c>
      <c r="I265" s="21">
        <v>15909157676</v>
      </c>
      <c r="J265" s="22">
        <v>20</v>
      </c>
      <c r="K265" s="22"/>
      <c r="L265" s="22"/>
      <c r="M265" s="22"/>
      <c r="N265" s="22"/>
      <c r="O265" s="22"/>
      <c r="P265" s="22">
        <v>20</v>
      </c>
      <c r="Q265" s="22"/>
      <c r="R265" s="22"/>
      <c r="S265" s="22"/>
      <c r="T265" s="22"/>
      <c r="U265" s="22"/>
      <c r="V265" s="22"/>
      <c r="W265" s="22"/>
      <c r="X265" s="22" t="s">
        <v>124</v>
      </c>
      <c r="Y265" s="22" t="s">
        <v>125</v>
      </c>
      <c r="Z265" s="22" t="s">
        <v>126</v>
      </c>
      <c r="AA265" s="22" t="s">
        <v>126</v>
      </c>
      <c r="AB265" s="22" t="s">
        <v>126</v>
      </c>
      <c r="AC265" s="22" t="s">
        <v>126</v>
      </c>
      <c r="AD265" s="22">
        <v>63</v>
      </c>
      <c r="AE265" s="22">
        <v>198</v>
      </c>
      <c r="AF265" s="22">
        <v>322</v>
      </c>
      <c r="AG265" s="22" t="s">
        <v>1061</v>
      </c>
      <c r="AH265" s="22" t="s">
        <v>1088</v>
      </c>
      <c r="AI265" s="22"/>
    </row>
    <row r="266" s="3" customFormat="1" ht="189" spans="1:35">
      <c r="A266" s="21">
        <f>SUBTOTAL(103,$B$225:B266)*1</f>
        <v>42</v>
      </c>
      <c r="B266" s="22" t="s">
        <v>1089</v>
      </c>
      <c r="C266" s="22" t="s">
        <v>1090</v>
      </c>
      <c r="D266" s="22" t="s">
        <v>1065</v>
      </c>
      <c r="E266" s="22" t="s">
        <v>1091</v>
      </c>
      <c r="F266" s="21">
        <v>2023</v>
      </c>
      <c r="G266" s="21" t="s">
        <v>895</v>
      </c>
      <c r="H266" s="21" t="s">
        <v>764</v>
      </c>
      <c r="I266" s="21">
        <v>15909157676</v>
      </c>
      <c r="J266" s="22">
        <v>120</v>
      </c>
      <c r="K266" s="22"/>
      <c r="L266" s="22"/>
      <c r="M266" s="22"/>
      <c r="N266" s="22"/>
      <c r="O266" s="22"/>
      <c r="P266" s="22">
        <v>120</v>
      </c>
      <c r="Q266" s="22"/>
      <c r="R266" s="22"/>
      <c r="S266" s="22"/>
      <c r="T266" s="22"/>
      <c r="U266" s="22"/>
      <c r="V266" s="22"/>
      <c r="W266" s="22"/>
      <c r="X266" s="22" t="s">
        <v>124</v>
      </c>
      <c r="Y266" s="22" t="s">
        <v>125</v>
      </c>
      <c r="Z266" s="22" t="s">
        <v>126</v>
      </c>
      <c r="AA266" s="22" t="s">
        <v>126</v>
      </c>
      <c r="AB266" s="22" t="s">
        <v>126</v>
      </c>
      <c r="AC266" s="22" t="s">
        <v>126</v>
      </c>
      <c r="AD266" s="22">
        <v>75</v>
      </c>
      <c r="AE266" s="22">
        <v>254</v>
      </c>
      <c r="AF266" s="22">
        <v>368</v>
      </c>
      <c r="AG266" s="22" t="s">
        <v>1061</v>
      </c>
      <c r="AH266" s="22" t="s">
        <v>1092</v>
      </c>
      <c r="AI266" s="22"/>
    </row>
    <row r="267" s="3" customFormat="1" ht="94.5" spans="1:35">
      <c r="A267" s="21">
        <f>SUBTOTAL(103,$B$225:B267)*1</f>
        <v>43</v>
      </c>
      <c r="B267" s="22" t="s">
        <v>1093</v>
      </c>
      <c r="C267" s="22" t="s">
        <v>1094</v>
      </c>
      <c r="D267" s="22" t="s">
        <v>150</v>
      </c>
      <c r="E267" s="22" t="s">
        <v>1095</v>
      </c>
      <c r="F267" s="21">
        <v>2023</v>
      </c>
      <c r="G267" s="21" t="s">
        <v>895</v>
      </c>
      <c r="H267" s="21" t="s">
        <v>764</v>
      </c>
      <c r="I267" s="21">
        <v>15909157676</v>
      </c>
      <c r="J267" s="22">
        <v>213.04</v>
      </c>
      <c r="K267" s="22"/>
      <c r="L267" s="22"/>
      <c r="M267" s="22"/>
      <c r="N267" s="22"/>
      <c r="O267" s="22"/>
      <c r="P267" s="22">
        <v>213.04</v>
      </c>
      <c r="Q267" s="22"/>
      <c r="R267" s="22"/>
      <c r="S267" s="22"/>
      <c r="T267" s="22"/>
      <c r="U267" s="22"/>
      <c r="V267" s="22"/>
      <c r="W267" s="22"/>
      <c r="X267" s="22" t="s">
        <v>124</v>
      </c>
      <c r="Y267" s="22" t="s">
        <v>125</v>
      </c>
      <c r="Z267" s="22" t="s">
        <v>126</v>
      </c>
      <c r="AA267" s="22" t="s">
        <v>126</v>
      </c>
      <c r="AB267" s="22" t="s">
        <v>126</v>
      </c>
      <c r="AC267" s="22" t="s">
        <v>126</v>
      </c>
      <c r="AD267" s="22">
        <v>68</v>
      </c>
      <c r="AE267" s="22">
        <v>198</v>
      </c>
      <c r="AF267" s="22">
        <v>324</v>
      </c>
      <c r="AG267" s="22" t="s">
        <v>1061</v>
      </c>
      <c r="AH267" s="22" t="s">
        <v>1096</v>
      </c>
      <c r="AI267" s="22"/>
    </row>
    <row r="268" s="3" customFormat="1" ht="121.5" spans="1:35">
      <c r="A268" s="21">
        <f>SUBTOTAL(103,$B$225:B268)*1</f>
        <v>44</v>
      </c>
      <c r="B268" s="22" t="s">
        <v>1097</v>
      </c>
      <c r="C268" s="22" t="s">
        <v>1098</v>
      </c>
      <c r="D268" s="22" t="s">
        <v>494</v>
      </c>
      <c r="E268" s="22" t="s">
        <v>1099</v>
      </c>
      <c r="F268" s="21">
        <v>2023</v>
      </c>
      <c r="G268" s="21" t="s">
        <v>895</v>
      </c>
      <c r="H268" s="21" t="s">
        <v>764</v>
      </c>
      <c r="I268" s="21">
        <v>15909157676</v>
      </c>
      <c r="J268" s="22">
        <v>76.05</v>
      </c>
      <c r="K268" s="22"/>
      <c r="L268" s="22"/>
      <c r="M268" s="22"/>
      <c r="N268" s="22"/>
      <c r="O268" s="22"/>
      <c r="P268" s="22">
        <v>76.05</v>
      </c>
      <c r="Q268" s="22"/>
      <c r="R268" s="22"/>
      <c r="S268" s="22"/>
      <c r="T268" s="22"/>
      <c r="U268" s="22"/>
      <c r="V268" s="22"/>
      <c r="W268" s="22"/>
      <c r="X268" s="22" t="s">
        <v>124</v>
      </c>
      <c r="Y268" s="22" t="s">
        <v>125</v>
      </c>
      <c r="Z268" s="22" t="s">
        <v>126</v>
      </c>
      <c r="AA268" s="22" t="s">
        <v>126</v>
      </c>
      <c r="AB268" s="22" t="s">
        <v>126</v>
      </c>
      <c r="AC268" s="22" t="s">
        <v>126</v>
      </c>
      <c r="AD268" s="22">
        <v>110</v>
      </c>
      <c r="AE268" s="22">
        <v>346</v>
      </c>
      <c r="AF268" s="22">
        <v>465</v>
      </c>
      <c r="AG268" s="22" t="s">
        <v>1061</v>
      </c>
      <c r="AH268" s="22" t="s">
        <v>1100</v>
      </c>
      <c r="AI268" s="22"/>
    </row>
    <row r="269" s="3" customFormat="1" ht="81" spans="1:35">
      <c r="A269" s="21">
        <f>SUBTOTAL(103,$B$225:B269)*1</f>
        <v>45</v>
      </c>
      <c r="B269" s="22" t="s">
        <v>1101</v>
      </c>
      <c r="C269" s="22" t="s">
        <v>1102</v>
      </c>
      <c r="D269" s="22" t="s">
        <v>494</v>
      </c>
      <c r="E269" s="22" t="s">
        <v>1103</v>
      </c>
      <c r="F269" s="21">
        <v>2023</v>
      </c>
      <c r="G269" s="21" t="s">
        <v>895</v>
      </c>
      <c r="H269" s="21" t="s">
        <v>764</v>
      </c>
      <c r="I269" s="21">
        <v>15909157676</v>
      </c>
      <c r="J269" s="22">
        <v>200</v>
      </c>
      <c r="K269" s="22"/>
      <c r="L269" s="22"/>
      <c r="M269" s="22"/>
      <c r="N269" s="22"/>
      <c r="O269" s="22"/>
      <c r="P269" s="22">
        <v>200</v>
      </c>
      <c r="Q269" s="22"/>
      <c r="R269" s="22"/>
      <c r="S269" s="22"/>
      <c r="T269" s="22"/>
      <c r="U269" s="22"/>
      <c r="V269" s="22"/>
      <c r="W269" s="22"/>
      <c r="X269" s="22" t="s">
        <v>124</v>
      </c>
      <c r="Y269" s="22" t="s">
        <v>125</v>
      </c>
      <c r="Z269" s="22" t="s">
        <v>126</v>
      </c>
      <c r="AA269" s="22" t="s">
        <v>126</v>
      </c>
      <c r="AB269" s="22" t="s">
        <v>126</v>
      </c>
      <c r="AC269" s="22" t="s">
        <v>126</v>
      </c>
      <c r="AD269" s="22">
        <v>102</v>
      </c>
      <c r="AE269" s="22">
        <v>334</v>
      </c>
      <c r="AF269" s="22">
        <v>452</v>
      </c>
      <c r="AG269" s="22" t="s">
        <v>1061</v>
      </c>
      <c r="AH269" s="22" t="s">
        <v>1104</v>
      </c>
      <c r="AI269" s="22"/>
    </row>
    <row r="270" s="3" customFormat="1" ht="54" spans="1:35">
      <c r="A270" s="21">
        <f>SUBTOTAL(103,$B$225:B270)*1</f>
        <v>46</v>
      </c>
      <c r="B270" s="22" t="s">
        <v>1105</v>
      </c>
      <c r="C270" s="22" t="s">
        <v>1106</v>
      </c>
      <c r="D270" s="22" t="s">
        <v>494</v>
      </c>
      <c r="E270" s="22" t="s">
        <v>1107</v>
      </c>
      <c r="F270" s="21">
        <v>2023</v>
      </c>
      <c r="G270" s="21" t="s">
        <v>895</v>
      </c>
      <c r="H270" s="21" t="s">
        <v>764</v>
      </c>
      <c r="I270" s="21">
        <v>15909157676</v>
      </c>
      <c r="J270" s="22">
        <v>119.17</v>
      </c>
      <c r="K270" s="22"/>
      <c r="L270" s="22"/>
      <c r="M270" s="22"/>
      <c r="N270" s="22"/>
      <c r="O270" s="22"/>
      <c r="P270" s="22">
        <v>119.17</v>
      </c>
      <c r="Q270" s="22"/>
      <c r="R270" s="22"/>
      <c r="S270" s="22"/>
      <c r="T270" s="22"/>
      <c r="U270" s="22"/>
      <c r="V270" s="22"/>
      <c r="W270" s="22"/>
      <c r="X270" s="22" t="s">
        <v>124</v>
      </c>
      <c r="Y270" s="22" t="s">
        <v>125</v>
      </c>
      <c r="Z270" s="22" t="s">
        <v>126</v>
      </c>
      <c r="AA270" s="22" t="s">
        <v>126</v>
      </c>
      <c r="AB270" s="22" t="s">
        <v>126</v>
      </c>
      <c r="AC270" s="22" t="s">
        <v>126</v>
      </c>
      <c r="AD270" s="22">
        <v>46</v>
      </c>
      <c r="AE270" s="22">
        <v>134</v>
      </c>
      <c r="AF270" s="22">
        <v>186</v>
      </c>
      <c r="AG270" s="22" t="s">
        <v>1061</v>
      </c>
      <c r="AH270" s="22" t="s">
        <v>1108</v>
      </c>
      <c r="AI270" s="22"/>
    </row>
    <row r="271" s="3" customFormat="1" ht="67.5" spans="1:35">
      <c r="A271" s="21">
        <f>SUBTOTAL(103,$B$225:B271)*1</f>
        <v>47</v>
      </c>
      <c r="B271" s="22" t="s">
        <v>1109</v>
      </c>
      <c r="C271" s="22" t="s">
        <v>1110</v>
      </c>
      <c r="D271" s="22" t="s">
        <v>494</v>
      </c>
      <c r="E271" s="22" t="s">
        <v>1111</v>
      </c>
      <c r="F271" s="21">
        <v>2023</v>
      </c>
      <c r="G271" s="21" t="s">
        <v>895</v>
      </c>
      <c r="H271" s="21" t="s">
        <v>764</v>
      </c>
      <c r="I271" s="21">
        <v>15909157676</v>
      </c>
      <c r="J271" s="22">
        <v>159.55</v>
      </c>
      <c r="K271" s="22"/>
      <c r="L271" s="22"/>
      <c r="M271" s="22"/>
      <c r="N271" s="22"/>
      <c r="O271" s="22"/>
      <c r="P271" s="22">
        <v>159.55</v>
      </c>
      <c r="Q271" s="22"/>
      <c r="R271" s="22"/>
      <c r="S271" s="22"/>
      <c r="T271" s="22"/>
      <c r="U271" s="22"/>
      <c r="V271" s="22"/>
      <c r="W271" s="22"/>
      <c r="X271" s="22" t="s">
        <v>124</v>
      </c>
      <c r="Y271" s="22" t="s">
        <v>125</v>
      </c>
      <c r="Z271" s="22" t="s">
        <v>126</v>
      </c>
      <c r="AA271" s="22" t="s">
        <v>126</v>
      </c>
      <c r="AB271" s="22" t="s">
        <v>126</v>
      </c>
      <c r="AC271" s="22" t="s">
        <v>126</v>
      </c>
      <c r="AD271" s="22">
        <v>68</v>
      </c>
      <c r="AE271" s="22">
        <v>213</v>
      </c>
      <c r="AF271" s="22">
        <v>403</v>
      </c>
      <c r="AG271" s="22" t="s">
        <v>1061</v>
      </c>
      <c r="AH271" s="22" t="s">
        <v>1112</v>
      </c>
      <c r="AI271" s="22"/>
    </row>
    <row r="272" s="3" customFormat="1" ht="135" spans="1:35">
      <c r="A272" s="21">
        <f>SUBTOTAL(103,$B$225:B272)*1</f>
        <v>48</v>
      </c>
      <c r="B272" s="22" t="s">
        <v>1113</v>
      </c>
      <c r="C272" s="22" t="s">
        <v>1114</v>
      </c>
      <c r="D272" s="22" t="s">
        <v>297</v>
      </c>
      <c r="E272" s="22" t="s">
        <v>479</v>
      </c>
      <c r="F272" s="21">
        <v>2023</v>
      </c>
      <c r="G272" s="21" t="s">
        <v>895</v>
      </c>
      <c r="H272" s="21" t="s">
        <v>764</v>
      </c>
      <c r="I272" s="21">
        <v>15909157676</v>
      </c>
      <c r="J272" s="22">
        <v>387</v>
      </c>
      <c r="K272" s="22"/>
      <c r="L272" s="22"/>
      <c r="M272" s="22"/>
      <c r="N272" s="22"/>
      <c r="O272" s="22"/>
      <c r="P272" s="22">
        <v>387</v>
      </c>
      <c r="Q272" s="22"/>
      <c r="R272" s="22"/>
      <c r="S272" s="22"/>
      <c r="T272" s="22"/>
      <c r="U272" s="22"/>
      <c r="V272" s="22"/>
      <c r="W272" s="22"/>
      <c r="X272" s="22" t="s">
        <v>124</v>
      </c>
      <c r="Y272" s="22" t="s">
        <v>125</v>
      </c>
      <c r="Z272" s="22" t="s">
        <v>126</v>
      </c>
      <c r="AA272" s="22" t="s">
        <v>126</v>
      </c>
      <c r="AB272" s="22" t="s">
        <v>126</v>
      </c>
      <c r="AC272" s="22" t="s">
        <v>126</v>
      </c>
      <c r="AD272" s="22">
        <v>84</v>
      </c>
      <c r="AE272" s="22">
        <v>264</v>
      </c>
      <c r="AF272" s="22">
        <v>401</v>
      </c>
      <c r="AG272" s="22" t="s">
        <v>1061</v>
      </c>
      <c r="AH272" s="22" t="s">
        <v>1115</v>
      </c>
      <c r="AI272" s="22"/>
    </row>
    <row r="273" s="3" customFormat="1" ht="108" spans="1:35">
      <c r="A273" s="21">
        <f>SUBTOTAL(103,$B$225:B273)*1</f>
        <v>49</v>
      </c>
      <c r="B273" s="22" t="s">
        <v>1116</v>
      </c>
      <c r="C273" s="22" t="s">
        <v>1117</v>
      </c>
      <c r="D273" s="22" t="s">
        <v>138</v>
      </c>
      <c r="E273" s="22" t="s">
        <v>380</v>
      </c>
      <c r="F273" s="21">
        <v>2023</v>
      </c>
      <c r="G273" s="21" t="s">
        <v>895</v>
      </c>
      <c r="H273" s="21" t="s">
        <v>764</v>
      </c>
      <c r="I273" s="21">
        <v>15909157676</v>
      </c>
      <c r="J273" s="22">
        <v>203</v>
      </c>
      <c r="K273" s="22"/>
      <c r="L273" s="22"/>
      <c r="M273" s="22"/>
      <c r="N273" s="22"/>
      <c r="O273" s="22"/>
      <c r="P273" s="22">
        <v>203</v>
      </c>
      <c r="Q273" s="22"/>
      <c r="R273" s="22"/>
      <c r="S273" s="22"/>
      <c r="T273" s="22"/>
      <c r="U273" s="22"/>
      <c r="V273" s="22"/>
      <c r="W273" s="22"/>
      <c r="X273" s="22" t="s">
        <v>124</v>
      </c>
      <c r="Y273" s="22" t="s">
        <v>125</v>
      </c>
      <c r="Z273" s="22" t="s">
        <v>126</v>
      </c>
      <c r="AA273" s="22" t="s">
        <v>126</v>
      </c>
      <c r="AB273" s="22" t="s">
        <v>126</v>
      </c>
      <c r="AC273" s="22" t="s">
        <v>126</v>
      </c>
      <c r="AD273" s="22">
        <v>52</v>
      </c>
      <c r="AE273" s="22">
        <v>164</v>
      </c>
      <c r="AF273" s="22">
        <v>231</v>
      </c>
      <c r="AG273" s="22" t="s">
        <v>1061</v>
      </c>
      <c r="AH273" s="22" t="s">
        <v>1118</v>
      </c>
      <c r="AI273" s="22"/>
    </row>
    <row r="274" s="3" customFormat="1" ht="94.5" spans="1:35">
      <c r="A274" s="21">
        <f>SUBTOTAL(103,$B$225:B274)*1</f>
        <v>50</v>
      </c>
      <c r="B274" s="22" t="s">
        <v>1119</v>
      </c>
      <c r="C274" s="22" t="s">
        <v>1120</v>
      </c>
      <c r="D274" s="22" t="s">
        <v>244</v>
      </c>
      <c r="E274" s="22" t="s">
        <v>1121</v>
      </c>
      <c r="F274" s="21">
        <v>2023</v>
      </c>
      <c r="G274" s="21" t="s">
        <v>895</v>
      </c>
      <c r="H274" s="21" t="s">
        <v>764</v>
      </c>
      <c r="I274" s="21">
        <v>15909157676</v>
      </c>
      <c r="J274" s="22">
        <v>234.9</v>
      </c>
      <c r="K274" s="22"/>
      <c r="L274" s="22"/>
      <c r="M274" s="22"/>
      <c r="N274" s="22"/>
      <c r="O274" s="22"/>
      <c r="P274" s="22">
        <v>234.9</v>
      </c>
      <c r="Q274" s="22"/>
      <c r="R274" s="22"/>
      <c r="S274" s="22"/>
      <c r="T274" s="22"/>
      <c r="U274" s="22"/>
      <c r="V274" s="22"/>
      <c r="W274" s="22"/>
      <c r="X274" s="22" t="s">
        <v>124</v>
      </c>
      <c r="Y274" s="22" t="s">
        <v>125</v>
      </c>
      <c r="Z274" s="22" t="s">
        <v>126</v>
      </c>
      <c r="AA274" s="22" t="s">
        <v>126</v>
      </c>
      <c r="AB274" s="22" t="s">
        <v>126</v>
      </c>
      <c r="AC274" s="22" t="s">
        <v>126</v>
      </c>
      <c r="AD274" s="22">
        <v>41</v>
      </c>
      <c r="AE274" s="22">
        <v>143</v>
      </c>
      <c r="AF274" s="22">
        <v>189</v>
      </c>
      <c r="AG274" s="22" t="s">
        <v>1061</v>
      </c>
      <c r="AH274" s="22" t="s">
        <v>1122</v>
      </c>
      <c r="AI274" s="22"/>
    </row>
    <row r="275" s="3" customFormat="1" ht="94.5" spans="1:35">
      <c r="A275" s="21">
        <f>SUBTOTAL(103,$B$225:B275)*1</f>
        <v>51</v>
      </c>
      <c r="B275" s="22" t="s">
        <v>1123</v>
      </c>
      <c r="C275" s="22" t="s">
        <v>1124</v>
      </c>
      <c r="D275" s="22" t="s">
        <v>494</v>
      </c>
      <c r="E275" s="22" t="s">
        <v>503</v>
      </c>
      <c r="F275" s="21">
        <v>2023</v>
      </c>
      <c r="G275" s="21" t="s">
        <v>895</v>
      </c>
      <c r="H275" s="21" t="s">
        <v>764</v>
      </c>
      <c r="I275" s="21">
        <v>15909157676</v>
      </c>
      <c r="J275" s="22">
        <v>380</v>
      </c>
      <c r="K275" s="22">
        <v>380</v>
      </c>
      <c r="L275" s="22"/>
      <c r="M275" s="22"/>
      <c r="N275" s="22"/>
      <c r="O275" s="22">
        <v>380</v>
      </c>
      <c r="P275" s="22"/>
      <c r="Q275" s="22"/>
      <c r="R275" s="22"/>
      <c r="S275" s="22"/>
      <c r="T275" s="22"/>
      <c r="U275" s="22"/>
      <c r="V275" s="22"/>
      <c r="W275" s="22"/>
      <c r="X275" s="22" t="s">
        <v>124</v>
      </c>
      <c r="Y275" s="22" t="s">
        <v>125</v>
      </c>
      <c r="Z275" s="22" t="s">
        <v>126</v>
      </c>
      <c r="AA275" s="22" t="s">
        <v>126</v>
      </c>
      <c r="AB275" s="22" t="s">
        <v>126</v>
      </c>
      <c r="AC275" s="22" t="s">
        <v>126</v>
      </c>
      <c r="AD275" s="22">
        <v>94</v>
      </c>
      <c r="AE275" s="22">
        <v>214</v>
      </c>
      <c r="AF275" s="22">
        <v>321</v>
      </c>
      <c r="AG275" s="22" t="s">
        <v>1061</v>
      </c>
      <c r="AH275" s="22" t="s">
        <v>1125</v>
      </c>
      <c r="AI275" s="22"/>
    </row>
    <row r="276" s="3" customFormat="1" ht="67.5" spans="1:35">
      <c r="A276" s="21">
        <f>SUBTOTAL(103,$B$225:B276)*1</f>
        <v>52</v>
      </c>
      <c r="B276" s="22" t="s">
        <v>1126</v>
      </c>
      <c r="C276" s="22" t="s">
        <v>1127</v>
      </c>
      <c r="D276" s="22" t="s">
        <v>244</v>
      </c>
      <c r="E276" s="22" t="s">
        <v>245</v>
      </c>
      <c r="F276" s="21">
        <v>2023</v>
      </c>
      <c r="G276" s="21" t="s">
        <v>895</v>
      </c>
      <c r="H276" s="21" t="s">
        <v>764</v>
      </c>
      <c r="I276" s="21">
        <v>15909157676</v>
      </c>
      <c r="J276" s="22">
        <v>218</v>
      </c>
      <c r="K276" s="22">
        <v>218</v>
      </c>
      <c r="L276" s="22"/>
      <c r="M276" s="22"/>
      <c r="N276" s="22"/>
      <c r="O276" s="22">
        <v>218</v>
      </c>
      <c r="P276" s="22"/>
      <c r="Q276" s="22"/>
      <c r="R276" s="22"/>
      <c r="S276" s="22"/>
      <c r="T276" s="22"/>
      <c r="U276" s="22"/>
      <c r="V276" s="22"/>
      <c r="W276" s="22"/>
      <c r="X276" s="22" t="s">
        <v>124</v>
      </c>
      <c r="Y276" s="22" t="s">
        <v>125</v>
      </c>
      <c r="Z276" s="22" t="s">
        <v>126</v>
      </c>
      <c r="AA276" s="22" t="s">
        <v>126</v>
      </c>
      <c r="AB276" s="22" t="s">
        <v>126</v>
      </c>
      <c r="AC276" s="22" t="s">
        <v>126</v>
      </c>
      <c r="AD276" s="22">
        <v>92</v>
      </c>
      <c r="AE276" s="22">
        <v>223</v>
      </c>
      <c r="AF276" s="22">
        <v>289</v>
      </c>
      <c r="AG276" s="22" t="s">
        <v>1061</v>
      </c>
      <c r="AH276" s="22" t="s">
        <v>1128</v>
      </c>
      <c r="AI276" s="22"/>
    </row>
    <row r="277" s="3" customFormat="1" ht="67.5" spans="1:35">
      <c r="A277" s="21">
        <f>SUBTOTAL(103,$B$225:B277)*1</f>
        <v>53</v>
      </c>
      <c r="B277" s="22" t="s">
        <v>1129</v>
      </c>
      <c r="C277" s="22" t="s">
        <v>1130</v>
      </c>
      <c r="D277" s="22" t="s">
        <v>118</v>
      </c>
      <c r="E277" s="22" t="s">
        <v>1131</v>
      </c>
      <c r="F277" s="21">
        <v>2023</v>
      </c>
      <c r="G277" s="21" t="s">
        <v>895</v>
      </c>
      <c r="H277" s="21" t="s">
        <v>764</v>
      </c>
      <c r="I277" s="21">
        <v>15909157676</v>
      </c>
      <c r="J277" s="22">
        <v>300</v>
      </c>
      <c r="K277" s="22">
        <v>300</v>
      </c>
      <c r="L277" s="22"/>
      <c r="M277" s="22"/>
      <c r="N277" s="22"/>
      <c r="O277" s="22">
        <v>300</v>
      </c>
      <c r="P277" s="22"/>
      <c r="Q277" s="22"/>
      <c r="R277" s="22"/>
      <c r="S277" s="22"/>
      <c r="T277" s="22"/>
      <c r="U277" s="22"/>
      <c r="V277" s="22"/>
      <c r="W277" s="22"/>
      <c r="X277" s="22" t="s">
        <v>124</v>
      </c>
      <c r="Y277" s="22" t="s">
        <v>125</v>
      </c>
      <c r="Z277" s="22" t="s">
        <v>126</v>
      </c>
      <c r="AA277" s="22" t="s">
        <v>126</v>
      </c>
      <c r="AB277" s="22" t="s">
        <v>126</v>
      </c>
      <c r="AC277" s="22" t="s">
        <v>126</v>
      </c>
      <c r="AD277" s="22">
        <v>87</v>
      </c>
      <c r="AE277" s="22">
        <v>193</v>
      </c>
      <c r="AF277" s="22">
        <v>256</v>
      </c>
      <c r="AG277" s="22" t="s">
        <v>1061</v>
      </c>
      <c r="AH277" s="22" t="s">
        <v>1132</v>
      </c>
      <c r="AI277" s="22"/>
    </row>
    <row r="278" s="3" customFormat="1" ht="175.5" spans="1:35">
      <c r="A278" s="21">
        <f>SUBTOTAL(103,$B$225:B278)*1</f>
        <v>54</v>
      </c>
      <c r="B278" s="22" t="s">
        <v>1133</v>
      </c>
      <c r="C278" s="22" t="s">
        <v>1134</v>
      </c>
      <c r="D278" s="22" t="s">
        <v>407</v>
      </c>
      <c r="E278" s="22" t="s">
        <v>1135</v>
      </c>
      <c r="F278" s="21">
        <v>2023</v>
      </c>
      <c r="G278" s="21" t="s">
        <v>763</v>
      </c>
      <c r="H278" s="21" t="s">
        <v>764</v>
      </c>
      <c r="I278" s="21">
        <v>15909157676</v>
      </c>
      <c r="J278" s="22">
        <v>777.96</v>
      </c>
      <c r="K278" s="22"/>
      <c r="L278" s="22"/>
      <c r="M278" s="22"/>
      <c r="N278" s="22"/>
      <c r="O278" s="22"/>
      <c r="P278" s="22">
        <v>777.96</v>
      </c>
      <c r="Q278" s="22"/>
      <c r="R278" s="22"/>
      <c r="S278" s="22"/>
      <c r="T278" s="22"/>
      <c r="U278" s="22"/>
      <c r="V278" s="22"/>
      <c r="W278" s="22"/>
      <c r="X278" s="22" t="s">
        <v>124</v>
      </c>
      <c r="Y278" s="22" t="s">
        <v>125</v>
      </c>
      <c r="Z278" s="22" t="s">
        <v>126</v>
      </c>
      <c r="AA278" s="22" t="s">
        <v>126</v>
      </c>
      <c r="AB278" s="22" t="s">
        <v>126</v>
      </c>
      <c r="AC278" s="22" t="s">
        <v>126</v>
      </c>
      <c r="AD278" s="22">
        <v>607</v>
      </c>
      <c r="AE278" s="22">
        <v>1987</v>
      </c>
      <c r="AF278" s="22">
        <v>2365</v>
      </c>
      <c r="AG278" s="22" t="s">
        <v>1136</v>
      </c>
      <c r="AH278" s="22" t="s">
        <v>1137</v>
      </c>
      <c r="AI278" s="22"/>
    </row>
    <row r="279" s="3" customFormat="1" ht="175.5" spans="1:35">
      <c r="A279" s="21">
        <f>SUBTOTAL(103,$B$225:B279)*1</f>
        <v>55</v>
      </c>
      <c r="B279" s="22" t="s">
        <v>1138</v>
      </c>
      <c r="C279" s="22" t="s">
        <v>1139</v>
      </c>
      <c r="D279" s="22" t="s">
        <v>211</v>
      </c>
      <c r="E279" s="22" t="s">
        <v>1140</v>
      </c>
      <c r="F279" s="21">
        <v>2023</v>
      </c>
      <c r="G279" s="21" t="s">
        <v>763</v>
      </c>
      <c r="H279" s="21" t="s">
        <v>764</v>
      </c>
      <c r="I279" s="21">
        <v>15909157676</v>
      </c>
      <c r="J279" s="22">
        <v>639</v>
      </c>
      <c r="K279" s="22"/>
      <c r="L279" s="22"/>
      <c r="M279" s="22"/>
      <c r="N279" s="22"/>
      <c r="O279" s="22"/>
      <c r="P279" s="22">
        <v>639</v>
      </c>
      <c r="Q279" s="22"/>
      <c r="R279" s="22"/>
      <c r="S279" s="22"/>
      <c r="T279" s="22"/>
      <c r="U279" s="22"/>
      <c r="V279" s="22"/>
      <c r="W279" s="22"/>
      <c r="X279" s="22" t="s">
        <v>124</v>
      </c>
      <c r="Y279" s="22" t="s">
        <v>125</v>
      </c>
      <c r="Z279" s="22" t="s">
        <v>126</v>
      </c>
      <c r="AA279" s="22" t="s">
        <v>126</v>
      </c>
      <c r="AB279" s="22" t="s">
        <v>126</v>
      </c>
      <c r="AC279" s="22" t="s">
        <v>126</v>
      </c>
      <c r="AD279" s="22">
        <v>803</v>
      </c>
      <c r="AE279" s="22">
        <v>2874</v>
      </c>
      <c r="AF279" s="22">
        <v>3621</v>
      </c>
      <c r="AG279" s="22" t="s">
        <v>1136</v>
      </c>
      <c r="AH279" s="22" t="s">
        <v>1141</v>
      </c>
      <c r="AI279" s="22"/>
    </row>
    <row r="280" s="3" customFormat="1" ht="175.5" spans="1:35">
      <c r="A280" s="21">
        <f>SUBTOTAL(103,$B$225:B280)*1</f>
        <v>56</v>
      </c>
      <c r="B280" s="22" t="s">
        <v>1142</v>
      </c>
      <c r="C280" s="22" t="s">
        <v>1143</v>
      </c>
      <c r="D280" s="22" t="s">
        <v>118</v>
      </c>
      <c r="E280" s="22" t="s">
        <v>131</v>
      </c>
      <c r="F280" s="21">
        <v>2023</v>
      </c>
      <c r="G280" s="21" t="s">
        <v>763</v>
      </c>
      <c r="H280" s="21" t="s">
        <v>764</v>
      </c>
      <c r="I280" s="21">
        <v>15909157676</v>
      </c>
      <c r="J280" s="22">
        <v>960</v>
      </c>
      <c r="K280" s="22"/>
      <c r="L280" s="22"/>
      <c r="M280" s="22"/>
      <c r="N280" s="22"/>
      <c r="O280" s="22"/>
      <c r="P280" s="22">
        <v>960</v>
      </c>
      <c r="Q280" s="22"/>
      <c r="R280" s="22"/>
      <c r="S280" s="22"/>
      <c r="T280" s="22"/>
      <c r="U280" s="22"/>
      <c r="V280" s="22"/>
      <c r="W280" s="22"/>
      <c r="X280" s="22" t="s">
        <v>124</v>
      </c>
      <c r="Y280" s="22" t="s">
        <v>125</v>
      </c>
      <c r="Z280" s="22" t="s">
        <v>126</v>
      </c>
      <c r="AA280" s="22" t="s">
        <v>126</v>
      </c>
      <c r="AB280" s="22" t="s">
        <v>126</v>
      </c>
      <c r="AC280" s="22" t="s">
        <v>126</v>
      </c>
      <c r="AD280" s="22">
        <v>69</v>
      </c>
      <c r="AE280" s="22">
        <v>221</v>
      </c>
      <c r="AF280" s="22">
        <v>453</v>
      </c>
      <c r="AG280" s="22" t="s">
        <v>1136</v>
      </c>
      <c r="AH280" s="22" t="s">
        <v>1144</v>
      </c>
      <c r="AI280" s="22"/>
    </row>
    <row r="281" s="3" customFormat="1" ht="175.5" spans="1:35">
      <c r="A281" s="21">
        <f>SUBTOTAL(103,$B$225:B281)*1</f>
        <v>57</v>
      </c>
      <c r="B281" s="22" t="s">
        <v>1145</v>
      </c>
      <c r="C281" s="22" t="s">
        <v>1146</v>
      </c>
      <c r="D281" s="22" t="s">
        <v>211</v>
      </c>
      <c r="E281" s="22" t="s">
        <v>941</v>
      </c>
      <c r="F281" s="21">
        <v>2023</v>
      </c>
      <c r="G281" s="21" t="s">
        <v>763</v>
      </c>
      <c r="H281" s="21" t="s">
        <v>764</v>
      </c>
      <c r="I281" s="21">
        <v>15909157676</v>
      </c>
      <c r="J281" s="22">
        <v>317.14</v>
      </c>
      <c r="K281" s="22"/>
      <c r="L281" s="22"/>
      <c r="M281" s="22"/>
      <c r="N281" s="22"/>
      <c r="O281" s="22"/>
      <c r="P281" s="22">
        <v>317.14</v>
      </c>
      <c r="Q281" s="22"/>
      <c r="R281" s="22"/>
      <c r="S281" s="22"/>
      <c r="T281" s="22"/>
      <c r="U281" s="22"/>
      <c r="V281" s="22"/>
      <c r="W281" s="22"/>
      <c r="X281" s="22" t="s">
        <v>124</v>
      </c>
      <c r="Y281" s="22" t="s">
        <v>125</v>
      </c>
      <c r="Z281" s="22" t="s">
        <v>126</v>
      </c>
      <c r="AA281" s="22" t="s">
        <v>126</v>
      </c>
      <c r="AB281" s="22" t="s">
        <v>126</v>
      </c>
      <c r="AC281" s="22" t="s">
        <v>126</v>
      </c>
      <c r="AD281" s="22">
        <v>61</v>
      </c>
      <c r="AE281" s="22">
        <v>204</v>
      </c>
      <c r="AF281" s="22">
        <v>423</v>
      </c>
      <c r="AG281" s="22" t="s">
        <v>1136</v>
      </c>
      <c r="AH281" s="22" t="s">
        <v>1147</v>
      </c>
      <c r="AI281" s="22"/>
    </row>
    <row r="282" s="3" customFormat="1" ht="175.5" spans="1:35">
      <c r="A282" s="21">
        <f>SUBTOTAL(103,$B$225:B282)*1</f>
        <v>58</v>
      </c>
      <c r="B282" s="22" t="s">
        <v>1148</v>
      </c>
      <c r="C282" s="22" t="s">
        <v>1149</v>
      </c>
      <c r="D282" s="22" t="s">
        <v>118</v>
      </c>
      <c r="E282" s="22" t="s">
        <v>656</v>
      </c>
      <c r="F282" s="21">
        <v>2023</v>
      </c>
      <c r="G282" s="21" t="s">
        <v>763</v>
      </c>
      <c r="H282" s="21" t="s">
        <v>764</v>
      </c>
      <c r="I282" s="21">
        <v>15909157676</v>
      </c>
      <c r="J282" s="22">
        <v>1435</v>
      </c>
      <c r="K282" s="22"/>
      <c r="L282" s="22"/>
      <c r="M282" s="22"/>
      <c r="N282" s="22"/>
      <c r="O282" s="22"/>
      <c r="P282" s="22">
        <v>1435</v>
      </c>
      <c r="Q282" s="22"/>
      <c r="R282" s="22"/>
      <c r="S282" s="22"/>
      <c r="T282" s="22"/>
      <c r="U282" s="22"/>
      <c r="V282" s="22"/>
      <c r="W282" s="22"/>
      <c r="X282" s="22" t="s">
        <v>124</v>
      </c>
      <c r="Y282" s="22" t="s">
        <v>125</v>
      </c>
      <c r="Z282" s="22" t="s">
        <v>126</v>
      </c>
      <c r="AA282" s="22" t="s">
        <v>126</v>
      </c>
      <c r="AB282" s="22" t="s">
        <v>126</v>
      </c>
      <c r="AC282" s="22" t="s">
        <v>126</v>
      </c>
      <c r="AD282" s="22">
        <v>1432</v>
      </c>
      <c r="AE282" s="22">
        <v>4637</v>
      </c>
      <c r="AF282" s="22">
        <v>5367</v>
      </c>
      <c r="AG282" s="22" t="s">
        <v>1136</v>
      </c>
      <c r="AH282" s="22" t="s">
        <v>1150</v>
      </c>
      <c r="AI282" s="22"/>
    </row>
    <row r="283" s="3" customFormat="1" ht="162" spans="1:35">
      <c r="A283" s="21">
        <f>SUBTOTAL(103,$B$225:B283)*1</f>
        <v>59</v>
      </c>
      <c r="B283" s="22" t="s">
        <v>1151</v>
      </c>
      <c r="C283" s="22" t="s">
        <v>1152</v>
      </c>
      <c r="D283" s="22" t="s">
        <v>494</v>
      </c>
      <c r="E283" s="22" t="s">
        <v>507</v>
      </c>
      <c r="F283" s="21">
        <v>2023</v>
      </c>
      <c r="G283" s="21" t="s">
        <v>763</v>
      </c>
      <c r="H283" s="21" t="s">
        <v>764</v>
      </c>
      <c r="I283" s="21">
        <v>15909157676</v>
      </c>
      <c r="J283" s="22">
        <v>1609</v>
      </c>
      <c r="K283" s="22"/>
      <c r="L283" s="22"/>
      <c r="M283" s="22"/>
      <c r="N283" s="22"/>
      <c r="O283" s="22"/>
      <c r="P283" s="22">
        <v>1609</v>
      </c>
      <c r="Q283" s="22"/>
      <c r="R283" s="22"/>
      <c r="S283" s="22"/>
      <c r="T283" s="22"/>
      <c r="U283" s="22"/>
      <c r="V283" s="22"/>
      <c r="W283" s="22"/>
      <c r="X283" s="22" t="s">
        <v>124</v>
      </c>
      <c r="Y283" s="22" t="s">
        <v>125</v>
      </c>
      <c r="Z283" s="22" t="s">
        <v>126</v>
      </c>
      <c r="AA283" s="22" t="s">
        <v>126</v>
      </c>
      <c r="AB283" s="22" t="s">
        <v>126</v>
      </c>
      <c r="AC283" s="22" t="s">
        <v>126</v>
      </c>
      <c r="AD283" s="22">
        <v>543</v>
      </c>
      <c r="AE283" s="22">
        <v>1874</v>
      </c>
      <c r="AF283" s="22">
        <v>2416</v>
      </c>
      <c r="AG283" s="22" t="s">
        <v>1136</v>
      </c>
      <c r="AH283" s="22" t="s">
        <v>1153</v>
      </c>
      <c r="AI283" s="22"/>
    </row>
    <row r="284" s="3" customFormat="1" ht="175.5" spans="1:35">
      <c r="A284" s="21">
        <f>SUBTOTAL(103,$B$225:B284)*1</f>
        <v>60</v>
      </c>
      <c r="B284" s="22" t="s">
        <v>1154</v>
      </c>
      <c r="C284" s="22" t="s">
        <v>1155</v>
      </c>
      <c r="D284" s="22" t="s">
        <v>138</v>
      </c>
      <c r="E284" s="22" t="s">
        <v>1156</v>
      </c>
      <c r="F284" s="21">
        <v>2023</v>
      </c>
      <c r="G284" s="21" t="s">
        <v>763</v>
      </c>
      <c r="H284" s="21" t="s">
        <v>764</v>
      </c>
      <c r="I284" s="21">
        <v>15909157676</v>
      </c>
      <c r="J284" s="22">
        <v>2301.3144</v>
      </c>
      <c r="K284" s="22"/>
      <c r="L284" s="22"/>
      <c r="M284" s="22"/>
      <c r="N284" s="22"/>
      <c r="O284" s="22"/>
      <c r="P284" s="22">
        <v>2301.3144</v>
      </c>
      <c r="Q284" s="22"/>
      <c r="R284" s="22"/>
      <c r="S284" s="22"/>
      <c r="T284" s="22"/>
      <c r="U284" s="22"/>
      <c r="V284" s="22"/>
      <c r="W284" s="22"/>
      <c r="X284" s="22" t="s">
        <v>124</v>
      </c>
      <c r="Y284" s="22" t="s">
        <v>125</v>
      </c>
      <c r="Z284" s="22" t="s">
        <v>126</v>
      </c>
      <c r="AA284" s="22" t="s">
        <v>126</v>
      </c>
      <c r="AB284" s="22" t="s">
        <v>126</v>
      </c>
      <c r="AC284" s="22" t="s">
        <v>126</v>
      </c>
      <c r="AD284" s="22">
        <v>762</v>
      </c>
      <c r="AE284" s="22">
        <v>2157</v>
      </c>
      <c r="AF284" s="22">
        <v>2719</v>
      </c>
      <c r="AG284" s="22" t="s">
        <v>1136</v>
      </c>
      <c r="AH284" s="22" t="s">
        <v>1157</v>
      </c>
      <c r="AI284" s="22"/>
    </row>
    <row r="285" s="12" customFormat="1" ht="148.5" spans="1:35">
      <c r="A285" s="21">
        <f>SUBTOTAL(103,$B$225:B285)*1</f>
        <v>61</v>
      </c>
      <c r="B285" s="22" t="s">
        <v>1158</v>
      </c>
      <c r="C285" s="22" t="s">
        <v>1159</v>
      </c>
      <c r="D285" s="22" t="s">
        <v>1160</v>
      </c>
      <c r="E285" s="22"/>
      <c r="F285" s="21" t="s">
        <v>254</v>
      </c>
      <c r="G285" s="21" t="s">
        <v>286</v>
      </c>
      <c r="H285" s="21" t="s">
        <v>287</v>
      </c>
      <c r="I285" s="21">
        <v>18909152188</v>
      </c>
      <c r="J285" s="22">
        <v>1500</v>
      </c>
      <c r="K285" s="22"/>
      <c r="L285" s="22"/>
      <c r="M285" s="22"/>
      <c r="N285" s="22"/>
      <c r="O285" s="22"/>
      <c r="P285" s="22">
        <v>1500</v>
      </c>
      <c r="Q285" s="22"/>
      <c r="R285" s="22"/>
      <c r="S285" s="22"/>
      <c r="T285" s="22"/>
      <c r="U285" s="22"/>
      <c r="V285" s="22"/>
      <c r="W285" s="22"/>
      <c r="X285" s="22" t="s">
        <v>124</v>
      </c>
      <c r="Y285" s="22" t="s">
        <v>125</v>
      </c>
      <c r="Z285" s="22" t="s">
        <v>126</v>
      </c>
      <c r="AA285" s="22" t="s">
        <v>126</v>
      </c>
      <c r="AB285" s="22" t="s">
        <v>126</v>
      </c>
      <c r="AC285" s="22" t="s">
        <v>126</v>
      </c>
      <c r="AD285" s="22">
        <v>332</v>
      </c>
      <c r="AE285" s="22">
        <v>1162</v>
      </c>
      <c r="AF285" s="22">
        <v>332</v>
      </c>
      <c r="AG285" s="22" t="s">
        <v>499</v>
      </c>
      <c r="AH285" s="22" t="s">
        <v>1161</v>
      </c>
      <c r="AI285" s="36"/>
    </row>
    <row r="286" s="7" customFormat="1" ht="105" customHeight="1" spans="1:35">
      <c r="A286" s="21">
        <f>SUBTOTAL(103,$B$225:B286)*1</f>
        <v>62</v>
      </c>
      <c r="B286" s="43" t="s">
        <v>1162</v>
      </c>
      <c r="C286" s="43" t="s">
        <v>1163</v>
      </c>
      <c r="D286" s="42" t="s">
        <v>1164</v>
      </c>
      <c r="E286" s="48" t="s">
        <v>1165</v>
      </c>
      <c r="F286" s="42" t="s">
        <v>693</v>
      </c>
      <c r="G286" s="42" t="s">
        <v>286</v>
      </c>
      <c r="H286" s="42" t="s">
        <v>287</v>
      </c>
      <c r="I286" s="42">
        <v>18909152188</v>
      </c>
      <c r="J286" s="49">
        <v>100</v>
      </c>
      <c r="K286" s="48">
        <v>100</v>
      </c>
      <c r="L286" s="49">
        <v>100</v>
      </c>
      <c r="M286" s="50"/>
      <c r="N286" s="48"/>
      <c r="O286" s="57"/>
      <c r="P286" s="58"/>
      <c r="Q286" s="58"/>
      <c r="R286" s="58"/>
      <c r="S286" s="58"/>
      <c r="T286" s="58"/>
      <c r="U286" s="58"/>
      <c r="V286" s="58"/>
      <c r="W286" s="58"/>
      <c r="X286" s="42" t="s">
        <v>124</v>
      </c>
      <c r="Y286" s="53" t="s">
        <v>125</v>
      </c>
      <c r="Z286" s="53" t="s">
        <v>126</v>
      </c>
      <c r="AA286" s="53" t="s">
        <v>126</v>
      </c>
      <c r="AB286" s="53" t="s">
        <v>126</v>
      </c>
      <c r="AC286" s="53" t="s">
        <v>126</v>
      </c>
      <c r="AD286" s="48">
        <v>50</v>
      </c>
      <c r="AE286" s="48">
        <v>150</v>
      </c>
      <c r="AF286" s="48">
        <v>1200</v>
      </c>
      <c r="AG286" s="42" t="s">
        <v>499</v>
      </c>
      <c r="AH286" s="42" t="s">
        <v>1166</v>
      </c>
      <c r="AI286" s="30"/>
    </row>
    <row r="287" s="14" customFormat="1" ht="72" spans="1:35">
      <c r="A287" s="21">
        <f>SUBTOTAL(103,$B$225:B287)*1</f>
        <v>63</v>
      </c>
      <c r="B287" s="42" t="s">
        <v>1167</v>
      </c>
      <c r="C287" s="42" t="s">
        <v>1168</v>
      </c>
      <c r="D287" s="42" t="s">
        <v>1164</v>
      </c>
      <c r="E287" s="48" t="s">
        <v>1169</v>
      </c>
      <c r="F287" s="42" t="s">
        <v>693</v>
      </c>
      <c r="G287" s="42" t="s">
        <v>286</v>
      </c>
      <c r="H287" s="42" t="s">
        <v>287</v>
      </c>
      <c r="I287" s="42">
        <v>18909152188</v>
      </c>
      <c r="J287" s="49">
        <v>100</v>
      </c>
      <c r="K287" s="48">
        <v>100</v>
      </c>
      <c r="L287" s="49">
        <v>100</v>
      </c>
      <c r="M287" s="50"/>
      <c r="N287" s="48"/>
      <c r="O287" s="59"/>
      <c r="P287" s="48"/>
      <c r="Q287" s="48"/>
      <c r="R287" s="48"/>
      <c r="S287" s="48"/>
      <c r="T287" s="48"/>
      <c r="U287" s="48"/>
      <c r="V287" s="48"/>
      <c r="W287" s="48"/>
      <c r="X287" s="42" t="s">
        <v>124</v>
      </c>
      <c r="Y287" s="53" t="s">
        <v>125</v>
      </c>
      <c r="Z287" s="53" t="s">
        <v>126</v>
      </c>
      <c r="AA287" s="53" t="s">
        <v>126</v>
      </c>
      <c r="AB287" s="53" t="s">
        <v>126</v>
      </c>
      <c r="AC287" s="53" t="s">
        <v>126</v>
      </c>
      <c r="AD287" s="48">
        <v>40</v>
      </c>
      <c r="AE287" s="48">
        <v>120</v>
      </c>
      <c r="AF287" s="48">
        <v>300</v>
      </c>
      <c r="AG287" s="42" t="s">
        <v>499</v>
      </c>
      <c r="AH287" s="42" t="s">
        <v>1170</v>
      </c>
      <c r="AI287" s="55"/>
    </row>
    <row r="288" s="3" customFormat="1" ht="35.1" customHeight="1" spans="1:35">
      <c r="A288" s="21" t="s">
        <v>69</v>
      </c>
      <c r="B288" s="22"/>
      <c r="C288" s="22"/>
      <c r="D288" s="22"/>
      <c r="E288" s="22"/>
      <c r="F288" s="21"/>
      <c r="G288" s="21"/>
      <c r="H288" s="21"/>
      <c r="I288" s="21"/>
      <c r="J288" s="22">
        <f t="shared" ref="J288:W288" si="28">SUM(J289,J290,J292,J293)</f>
        <v>25</v>
      </c>
      <c r="K288" s="22">
        <f t="shared" si="28"/>
        <v>25</v>
      </c>
      <c r="L288" s="22">
        <f t="shared" si="28"/>
        <v>25</v>
      </c>
      <c r="M288" s="22">
        <f t="shared" si="28"/>
        <v>0</v>
      </c>
      <c r="N288" s="22">
        <f t="shared" si="28"/>
        <v>0</v>
      </c>
      <c r="O288" s="22">
        <f t="shared" si="28"/>
        <v>0</v>
      </c>
      <c r="P288" s="22">
        <f t="shared" si="28"/>
        <v>0</v>
      </c>
      <c r="Q288" s="22">
        <f t="shared" si="28"/>
        <v>0</v>
      </c>
      <c r="R288" s="22">
        <f t="shared" si="28"/>
        <v>0</v>
      </c>
      <c r="S288" s="22">
        <f t="shared" si="28"/>
        <v>0</v>
      </c>
      <c r="T288" s="22">
        <f t="shared" si="28"/>
        <v>0</v>
      </c>
      <c r="U288" s="22">
        <f t="shared" si="28"/>
        <v>0</v>
      </c>
      <c r="V288" s="22">
        <f t="shared" si="28"/>
        <v>0</v>
      </c>
      <c r="W288" s="22">
        <f t="shared" si="28"/>
        <v>0</v>
      </c>
      <c r="X288" s="22"/>
      <c r="Y288" s="22"/>
      <c r="Z288" s="22"/>
      <c r="AA288" s="22"/>
      <c r="AB288" s="22"/>
      <c r="AC288" s="22"/>
      <c r="AD288" s="22"/>
      <c r="AE288" s="22"/>
      <c r="AF288" s="22"/>
      <c r="AG288" s="22"/>
      <c r="AH288" s="22"/>
      <c r="AI288" s="22"/>
    </row>
    <row r="289" s="3" customFormat="1" ht="35.1" customHeight="1" spans="1:35">
      <c r="A289" s="21" t="s">
        <v>70</v>
      </c>
      <c r="B289" s="22"/>
      <c r="C289" s="22"/>
      <c r="D289" s="22"/>
      <c r="E289" s="22"/>
      <c r="F289" s="21"/>
      <c r="G289" s="21"/>
      <c r="H289" s="21"/>
      <c r="I289" s="21"/>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row>
    <row r="290" s="3" customFormat="1" ht="35.1" customHeight="1" spans="1:35">
      <c r="A290" s="21" t="s">
        <v>71</v>
      </c>
      <c r="B290" s="22"/>
      <c r="C290" s="22"/>
      <c r="D290" s="22"/>
      <c r="E290" s="22"/>
      <c r="F290" s="21"/>
      <c r="G290" s="21"/>
      <c r="H290" s="21"/>
      <c r="I290" s="21"/>
      <c r="J290" s="22">
        <f t="shared" ref="J290:W290" si="29">SUM(J291)</f>
        <v>25</v>
      </c>
      <c r="K290" s="22">
        <f t="shared" si="29"/>
        <v>25</v>
      </c>
      <c r="L290" s="22">
        <f t="shared" si="29"/>
        <v>25</v>
      </c>
      <c r="M290" s="22">
        <f t="shared" si="29"/>
        <v>0</v>
      </c>
      <c r="N290" s="22">
        <f t="shared" si="29"/>
        <v>0</v>
      </c>
      <c r="O290" s="22">
        <f t="shared" si="29"/>
        <v>0</v>
      </c>
      <c r="P290" s="22">
        <f t="shared" si="29"/>
        <v>0</v>
      </c>
      <c r="Q290" s="22">
        <f t="shared" si="29"/>
        <v>0</v>
      </c>
      <c r="R290" s="22">
        <f t="shared" si="29"/>
        <v>0</v>
      </c>
      <c r="S290" s="22">
        <f t="shared" si="29"/>
        <v>0</v>
      </c>
      <c r="T290" s="22">
        <f t="shared" si="29"/>
        <v>0</v>
      </c>
      <c r="U290" s="22">
        <f t="shared" si="29"/>
        <v>0</v>
      </c>
      <c r="V290" s="22">
        <f t="shared" si="29"/>
        <v>0</v>
      </c>
      <c r="W290" s="22">
        <f t="shared" si="29"/>
        <v>0</v>
      </c>
      <c r="X290" s="22"/>
      <c r="Y290" s="22"/>
      <c r="Z290" s="22"/>
      <c r="AA290" s="22"/>
      <c r="AB290" s="22"/>
      <c r="AC290" s="22"/>
      <c r="AD290" s="22"/>
      <c r="AE290" s="22"/>
      <c r="AF290" s="22"/>
      <c r="AG290" s="22"/>
      <c r="AH290" s="22"/>
      <c r="AI290" s="22"/>
    </row>
    <row r="291" s="3" customFormat="1" ht="54" spans="1:35">
      <c r="A291" s="21">
        <f>SUBTOTAL(103,$B$291:B291)*1</f>
        <v>1</v>
      </c>
      <c r="B291" s="22" t="s">
        <v>1171</v>
      </c>
      <c r="C291" s="29" t="s">
        <v>1172</v>
      </c>
      <c r="D291" s="22" t="s">
        <v>150</v>
      </c>
      <c r="E291" s="22" t="s">
        <v>1173</v>
      </c>
      <c r="F291" s="21">
        <v>2023</v>
      </c>
      <c r="G291" s="21" t="s">
        <v>152</v>
      </c>
      <c r="H291" s="21" t="s">
        <v>153</v>
      </c>
      <c r="I291" s="21">
        <v>13891513356</v>
      </c>
      <c r="J291" s="22">
        <v>25</v>
      </c>
      <c r="K291" s="22">
        <v>25</v>
      </c>
      <c r="L291" s="22">
        <v>25</v>
      </c>
      <c r="M291" s="22"/>
      <c r="N291" s="22"/>
      <c r="O291" s="22"/>
      <c r="P291" s="22"/>
      <c r="Q291" s="22"/>
      <c r="R291" s="22"/>
      <c r="S291" s="22"/>
      <c r="T291" s="22"/>
      <c r="U291" s="22"/>
      <c r="V291" s="22"/>
      <c r="W291" s="22"/>
      <c r="X291" s="22" t="s">
        <v>124</v>
      </c>
      <c r="Y291" s="22" t="s">
        <v>125</v>
      </c>
      <c r="Z291" s="22" t="s">
        <v>125</v>
      </c>
      <c r="AA291" s="22" t="s">
        <v>125</v>
      </c>
      <c r="AB291" s="22" t="s">
        <v>125</v>
      </c>
      <c r="AC291" s="22" t="s">
        <v>126</v>
      </c>
      <c r="AD291" s="22">
        <v>234</v>
      </c>
      <c r="AE291" s="22">
        <v>821</v>
      </c>
      <c r="AF291" s="22">
        <v>821</v>
      </c>
      <c r="AG291" s="22" t="s">
        <v>1174</v>
      </c>
      <c r="AH291" s="22" t="s">
        <v>1175</v>
      </c>
      <c r="AI291" s="22"/>
    </row>
    <row r="292" s="3" customFormat="1" ht="35.1" customHeight="1" spans="1:35">
      <c r="A292" s="21" t="s">
        <v>72</v>
      </c>
      <c r="B292" s="22"/>
      <c r="C292" s="22"/>
      <c r="D292" s="22"/>
      <c r="E292" s="22"/>
      <c r="F292" s="21"/>
      <c r="G292" s="21"/>
      <c r="H292" s="21"/>
      <c r="I292" s="21"/>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row>
    <row r="293" s="3" customFormat="1" ht="35.1" customHeight="1" spans="1:35">
      <c r="A293" s="21" t="s">
        <v>73</v>
      </c>
      <c r="B293" s="22"/>
      <c r="C293" s="22"/>
      <c r="D293" s="22"/>
      <c r="E293" s="22"/>
      <c r="F293" s="21"/>
      <c r="G293" s="21"/>
      <c r="H293" s="21"/>
      <c r="I293" s="21"/>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row>
    <row r="294" s="3" customFormat="1" ht="35.1" customHeight="1" spans="1:35">
      <c r="A294" s="21" t="s">
        <v>74</v>
      </c>
      <c r="B294" s="22"/>
      <c r="C294" s="22"/>
      <c r="D294" s="22"/>
      <c r="E294" s="22"/>
      <c r="F294" s="21"/>
      <c r="G294" s="21"/>
      <c r="H294" s="21"/>
      <c r="I294" s="21"/>
      <c r="J294" s="22">
        <f t="shared" ref="J294:W294" si="30">SUM(J295:J297)</f>
        <v>558</v>
      </c>
      <c r="K294" s="22">
        <f t="shared" si="30"/>
        <v>558</v>
      </c>
      <c r="L294" s="22">
        <f t="shared" si="30"/>
        <v>258</v>
      </c>
      <c r="M294" s="22">
        <f t="shared" si="30"/>
        <v>0</v>
      </c>
      <c r="N294" s="22">
        <f t="shared" si="30"/>
        <v>0</v>
      </c>
      <c r="O294" s="22">
        <f t="shared" si="30"/>
        <v>300</v>
      </c>
      <c r="P294" s="22">
        <f t="shared" si="30"/>
        <v>0</v>
      </c>
      <c r="Q294" s="22">
        <f t="shared" si="30"/>
        <v>0</v>
      </c>
      <c r="R294" s="22">
        <f t="shared" si="30"/>
        <v>0</v>
      </c>
      <c r="S294" s="22">
        <f t="shared" si="30"/>
        <v>0</v>
      </c>
      <c r="T294" s="22">
        <f t="shared" si="30"/>
        <v>0</v>
      </c>
      <c r="U294" s="22">
        <f t="shared" si="30"/>
        <v>0</v>
      </c>
      <c r="V294" s="22">
        <f t="shared" si="30"/>
        <v>0</v>
      </c>
      <c r="W294" s="22">
        <f t="shared" si="30"/>
        <v>0</v>
      </c>
      <c r="X294" s="22"/>
      <c r="Y294" s="22"/>
      <c r="Z294" s="22"/>
      <c r="AA294" s="22"/>
      <c r="AB294" s="22"/>
      <c r="AC294" s="22"/>
      <c r="AD294" s="22"/>
      <c r="AE294" s="22"/>
      <c r="AF294" s="22"/>
      <c r="AG294" s="22"/>
      <c r="AH294" s="22"/>
      <c r="AI294" s="22"/>
    </row>
    <row r="295" s="7" customFormat="1" ht="94.5" spans="1:35">
      <c r="A295" s="21">
        <f>SUBTOTAL(103,$B$295:B295)*1</f>
        <v>1</v>
      </c>
      <c r="B295" s="29" t="s">
        <v>1176</v>
      </c>
      <c r="C295" s="22" t="s">
        <v>1177</v>
      </c>
      <c r="D295" s="29" t="s">
        <v>740</v>
      </c>
      <c r="E295" s="22" t="s">
        <v>741</v>
      </c>
      <c r="F295" s="21" t="s">
        <v>597</v>
      </c>
      <c r="G295" s="21" t="s">
        <v>742</v>
      </c>
      <c r="H295" s="21" t="s">
        <v>256</v>
      </c>
      <c r="I295" s="21">
        <v>15309151010</v>
      </c>
      <c r="J295" s="22">
        <v>138</v>
      </c>
      <c r="K295" s="22">
        <v>138</v>
      </c>
      <c r="L295" s="22">
        <v>138</v>
      </c>
      <c r="M295" s="22"/>
      <c r="N295" s="22"/>
      <c r="O295" s="30"/>
      <c r="P295" s="30"/>
      <c r="Q295" s="30"/>
      <c r="R295" s="30"/>
      <c r="S295" s="30"/>
      <c r="T295" s="30"/>
      <c r="U295" s="30"/>
      <c r="V295" s="30"/>
      <c r="W295" s="30"/>
      <c r="X295" s="22" t="s">
        <v>124</v>
      </c>
      <c r="Y295" s="22" t="s">
        <v>125</v>
      </c>
      <c r="Z295" s="22" t="s">
        <v>126</v>
      </c>
      <c r="AA295" s="22" t="s">
        <v>126</v>
      </c>
      <c r="AB295" s="22" t="s">
        <v>126</v>
      </c>
      <c r="AC295" s="22" t="s">
        <v>126</v>
      </c>
      <c r="AD295" s="22">
        <v>50</v>
      </c>
      <c r="AE295" s="22">
        <v>125</v>
      </c>
      <c r="AF295" s="22">
        <v>125</v>
      </c>
      <c r="AG295" s="22" t="s">
        <v>1178</v>
      </c>
      <c r="AH295" s="22" t="s">
        <v>1178</v>
      </c>
      <c r="AI295" s="36"/>
    </row>
    <row r="296" s="7" customFormat="1" ht="54" spans="1:35">
      <c r="A296" s="21">
        <f>SUBTOTAL(103,$B$295:B296)*1</f>
        <v>2</v>
      </c>
      <c r="B296" s="22" t="s">
        <v>1179</v>
      </c>
      <c r="C296" s="22" t="s">
        <v>1180</v>
      </c>
      <c r="D296" s="22" t="s">
        <v>740</v>
      </c>
      <c r="E296" s="22" t="s">
        <v>741</v>
      </c>
      <c r="F296" s="21" t="s">
        <v>597</v>
      </c>
      <c r="G296" s="21" t="s">
        <v>742</v>
      </c>
      <c r="H296" s="21" t="s">
        <v>256</v>
      </c>
      <c r="I296" s="21">
        <v>15309151010</v>
      </c>
      <c r="J296" s="22">
        <v>120</v>
      </c>
      <c r="K296" s="22">
        <v>120</v>
      </c>
      <c r="L296" s="22">
        <v>120</v>
      </c>
      <c r="M296" s="22"/>
      <c r="N296" s="22"/>
      <c r="O296" s="30"/>
      <c r="P296" s="30"/>
      <c r="Q296" s="30"/>
      <c r="R296" s="30"/>
      <c r="S296" s="30"/>
      <c r="T296" s="30"/>
      <c r="U296" s="30"/>
      <c r="V296" s="30"/>
      <c r="W296" s="30"/>
      <c r="X296" s="22" t="s">
        <v>124</v>
      </c>
      <c r="Y296" s="22" t="s">
        <v>125</v>
      </c>
      <c r="Z296" s="22" t="s">
        <v>126</v>
      </c>
      <c r="AA296" s="22" t="s">
        <v>126</v>
      </c>
      <c r="AB296" s="22" t="s">
        <v>126</v>
      </c>
      <c r="AC296" s="22" t="s">
        <v>126</v>
      </c>
      <c r="AD296" s="22">
        <v>80</v>
      </c>
      <c r="AE296" s="22">
        <v>196</v>
      </c>
      <c r="AF296" s="22">
        <v>196</v>
      </c>
      <c r="AG296" s="22" t="s">
        <v>1181</v>
      </c>
      <c r="AH296" s="22" t="s">
        <v>1181</v>
      </c>
      <c r="AI296" s="36"/>
    </row>
    <row r="297" s="7" customFormat="1" ht="101" customHeight="1" spans="1:35">
      <c r="A297" s="21">
        <f>SUBTOTAL(103,$B$295:B297)*1</f>
        <v>3</v>
      </c>
      <c r="B297" s="26" t="s">
        <v>1182</v>
      </c>
      <c r="C297" s="26" t="s">
        <v>1183</v>
      </c>
      <c r="D297" s="22" t="s">
        <v>740</v>
      </c>
      <c r="E297" s="22" t="s">
        <v>741</v>
      </c>
      <c r="F297" s="21" t="s">
        <v>597</v>
      </c>
      <c r="G297" s="21" t="s">
        <v>742</v>
      </c>
      <c r="H297" s="21" t="s">
        <v>256</v>
      </c>
      <c r="I297" s="21">
        <v>15309151010</v>
      </c>
      <c r="J297" s="22">
        <v>300</v>
      </c>
      <c r="K297" s="22">
        <v>300</v>
      </c>
      <c r="L297" s="22"/>
      <c r="M297" s="22"/>
      <c r="N297" s="22"/>
      <c r="O297" s="30">
        <v>300</v>
      </c>
      <c r="P297" s="30"/>
      <c r="Q297" s="30"/>
      <c r="R297" s="30"/>
      <c r="S297" s="30"/>
      <c r="T297" s="30"/>
      <c r="U297" s="30"/>
      <c r="V297" s="30"/>
      <c r="W297" s="30"/>
      <c r="X297" s="22" t="s">
        <v>124</v>
      </c>
      <c r="Y297" s="22" t="s">
        <v>125</v>
      </c>
      <c r="Z297" s="22" t="s">
        <v>126</v>
      </c>
      <c r="AA297" s="22" t="s">
        <v>126</v>
      </c>
      <c r="AB297" s="22" t="s">
        <v>126</v>
      </c>
      <c r="AC297" s="22" t="s">
        <v>126</v>
      </c>
      <c r="AD297" s="22">
        <v>60</v>
      </c>
      <c r="AE297" s="22">
        <v>150</v>
      </c>
      <c r="AF297" s="22">
        <v>150</v>
      </c>
      <c r="AG297" s="26" t="s">
        <v>1184</v>
      </c>
      <c r="AH297" s="26" t="s">
        <v>1184</v>
      </c>
      <c r="AI297" s="36"/>
    </row>
  </sheetData>
  <mergeCells count="26">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3">
    <dataValidation type="list" allowBlank="1" showInputMessage="1" showErrorMessage="1" sqref="X2 Y2:AC2 X9 Y9 Z9 AA9 AB9 AC9 X10 Y10 Z10 AA10 AB10 AC10 X11 Y11 Z11 AA11 AB11 AC11 X12 Y12 Z12 AA12 AB12 AC12 X13 Y13 Z13 AA13 AB13 AC13 X14 Y14 Z14 AA14 AB14 AC14 X15 Y15 Z15 AA15 AB15 AC15 X16 Y16 Z16 AA16 AB16 AC16 X17 Y17 Z17 AA17 AB17 AC17 X18 Y18 Z18 AA18 AB18 AC18 X19 Y19 Z19 AA19 AB19 AC19 X20 Y20 Z20 AA20 AB20 AC20 X21 Y21:AC21 X22 Y22 AA22:AC22 X23 Y23:Z23 AB23 X24 Y24 Z24 AB24 Y25 Z25 AA25 AB25 AC25 X26 Y26:AC26 X27 Y27:AC27 X28 Y28:AC28 X29 Y29:AC29 X30 Y30 Z30 AA30 AB30 AC30 X31 Y31:AC31 X32 Y32 Z32:AC32 X33 Y33 Z33:AC33 X34 Y34 Z34:AC34 X35 Y35 Z35:AC35 X36 Y36:AC36 X39 Y39:AC39 X40 Y40:AC40 X41 Y41:AC41 X42 Y42 Z42 AA42 AB42 AC42 X43 Y43 Z43 AA43 AB43 AC43 X44 Y44 Z44 AA44 AB44 AC44 X45 X46 X47 Y47 Z47 AA47 AB47 AC47 X48 Y48 Z48 AA48 AB48 AC48 X49 Y49 Z49 AA49 AB49 AC49 X50 Y50 Z50 AA50 AB50 AC50 X51 Y51 Z51 AA51 AB51 AC51 X52 Y52 Z52 AA52 AB52 AC52 X53 Y53 Z53 AA53 AB53 AC53 X56 Y56:AC56 X57 Y57:AC57 X58 Y58 Z58 AA58 AB58 AC58 X59 Y59 Z59 AA59 AB59 AC59 X60 Y60 Z60 AA60 AB60 AC60 X61 Y61 Z61 AA61 AB61:AC61 X62 Y62:AC62 X63 Y63 Z63 AA63 AB63 AC63 X64 Y64 Z64 AA64 AB64 AC64 X65 Y65 Z65 AA65 AB65 AC65 X66 Y66 Z66 AA66 AB66 AC66 X68 Y68:AC68 Y69:AC69 Y70:AC70 Y71:AC71 X78 Y78:AC78 X79 Y79:AC79 X80 Y80:AC80 X81 Y81:AC81 X82 Y82:AC82 X83 Y83:AC83 X84 Y84:AC84 X85 Y85:AC85 X109 Y109:AC109 X110 Y110 AA110:AC110 X111 Y111 Z111 AA111:AC111 X112 Y112 Z112 AA112 AB112 AC112 X113 Y113 Z113 AA113 AB113 AC113 X115 Y115 Z115 AA115 AB115:AC115 X116 Y116 AA116:AC116 X117 Y117 Z117 AA117 AB117 AC117 AA118 X119 Y119 Z119 AA119 AB119 AC119 X120 Y120:AC120 X121 Y121 Z121 AA121 AB121 AC121 X122 Y122 Z122 AA122 AB122 AC122 X123 Y123 Z123 AA123 AB123 AC123 X124 Y124 Z124 AA124 AB124 AC124 X139 Y139:AC139 X140 Y140:AC140 X151 Y151:AC151 X154 Y154:AC154 X165 Y165 Z165 AA165 AB165 AC165 X168 Y168:AC168 X169 Y169:AC169 X170 Y170:AC170 X174 Y174:AC174 X177 Y177:AC177 X178 Y178:AC178 X179 Y179:AC179 X180 Y180 Z180 AA180 AB180 AC180 X181 Y181:AC181 X182 Y182 Z182 AA182 AB182 AC182 X183 Y183 Z183 AA183 AB183 AC183 X184 Y184 Z184 AA184 AB184 AC184 X185 Y185 Z185 AA185:AC185 X186 Y186 Z186 AA186 AB186 AC186 X192 Y192:AC192 X201 Y201 Z201 AA201 AB201 AC201 X202 Y202 Z202 AA202 AB202 AC202 Z203:AC203 Z204:AC204 X205 Y205:Z205 AA205:AC205 X206 Y206 Z206 AA206 AB206 AC206 X207 Y207 Z207 AA207 AB207 AC207 X208 Y208 Z208 AA208 AB208 AC208 X209 Y209 Z209 AA209 AB209:AC209 X210 Y210:Z210 AA210 AB210 AC210 X211 Y211:AC211 X212 Y212:AC212 X215 Y215:AC215 X216 Y216:AC216 X217 Y217 Z217 AA217 AB217 AC217 X218 Y218 Z218 AA218 AB218 AC218 Y219 Z219 AA219 AB219 AC219 X220 Y220 Z220 AA220 AB220 AC220 X221 Y221:AC221 X222 Y222 Z222 AA222 AB222 AC222 X224 Y224:AC224 X225 Y225:AC225 X226 Y226:AC226 X232 Y232 Z232 AA232 AB232 AC232 X233 Y233:AC233 X235 Y235:AC235 X236 Y236 Z236 AA236 AB236 AC236 X239 Y239 Z239 AA239 AB239 AC239 X240 Y240 Z240 AA240 AB240 AC240 X241 Y241 Z241 AA241 AB241:AC241 X242 Y242 Z242 AA242 AB242 AC242 X243 Y243:Z243 AA243 AB243 AC243 X244 Y244:Z244 AA244 AB244 AC244 X245 Y245 Z245 AA245 AB245 AC245 X246 Y246:Z246 AA246 AB246 AC246 X247 Y247:Z247 AA247 AB247 AC247 X248 Y248:Z248 AA248 AB248 AC248 X249 Y249:Z249 AA249 AB249 AC249 X250 Y250:Z250 AA250 AB250 AC250 X251 Y251:Z251 AA251 AB251 AC251 X252 Y252 Z252 AA252 AB252 AC252 X253 Y253:Z253 AA253 AB253 AC253 X254 Y254:Z254 AA254 AB254 AC254 X255 Y255 Z255 AA255 AB255 AC255 X256 Y256:Z256 AA256 AB256 AC256 Y259 AA259:AC259 AA260:AC260 X291 Y291 Z291 AA291 AB291 AC291 X294 Y294:AC294 X295 Y295:AC295 X296 Y296:AC296 X297 Y297:AC297 X6:X8 X75:X77 X133:X134 X137:X138 X141:X142 X144:X149 X152:X153 X155:X164 X166:X167 X171:X173 X175:X176 X190:X191 X193:X200 X213:X214 X257:X258 X259:X277 X288:X290 X292:X293 X298:X1048576 Y260:Y277 Z259:Z277 AA23:AA24 AC23:AC24 Y6:AC8 Y75:AC77 Y171:AC173 Y288:AC290 Y45:AC46 Y133:AC134 Y137:AC138 Y141:AC142 Y175:AC176 Y213:AC214 Y257:AC258 AA264:AC268 X54:AC55 Y152:AC153 Y166:AC167 Y190:AC191 Y292:AC293 Y144:AC149 Y155:AC164 Y193:AC200 AA269:AC277 AA261:AC263 Y298:AC1048576">
      <formula1>#REF!</formula1>
    </dataValidation>
    <dataValidation type="list" allowBlank="1" showInputMessage="1" showErrorMessage="1" sqref="X69 X70 X71 X219">
      <formula1>$AI$4:$AI$5</formula1>
    </dataValidation>
    <dataValidation type="list" allowBlank="1" showInputMessage="1" showErrorMessage="1" sqref="X72 X73 X74">
      <formula1>$V$4:$V$5</formula1>
    </dataValidation>
    <dataValidation type="list" allowBlank="1" showInputMessage="1" showErrorMessage="1" sqref="Y72:Z72 AA72:AC72 Y73:Z73 AA73:AC73 Y74:Z74 AA74:AC74 X114 X231">
      <formula1>$W$4:$W$5</formula1>
    </dataValidation>
    <dataValidation type="list" allowBlank="1" showInputMessage="1" showErrorMessage="1" sqref="X87 X90 X88:X89">
      <formula1>$Z$3:$Z$4</formula1>
    </dataValidation>
    <dataValidation type="list" allowBlank="1" showInputMessage="1" showErrorMessage="1" sqref="Y87 Z87 AA87 AB87:AC87 Z88 AA88 AB88 AC88 AA89 Y90 Z90 AA90 AC90 AA91 AA92 AB92 AC92 X93 Y93 X94 Y94 AA94 AC94 X95 Y95 Z95 AA95 AC95 X96 Y96 AA96 AC96 X97 Y97 AA97 AC97 X98 Y98 AA98 AC98 X99 Y99 AA99 AC99 X100 Y100 Z100 AA100 AB100 AC100 X101 Y101 AA101 AC101 X102 Y102 AA102 AB102 AC102 X103 Y103 AA103 AB103 AC103 X104 Y104 AA104 AB104 AC104 X105 Y105 AA105 AB105 AC105 X106 Y106 AA106 AC106 X107 Y107 AA107 AC107 X188 Y188 AA188 AB188 AC188 X189 Y189 AA189 AB189 AC189 X227 Y227 Z228 AA228 AB228 AC228 AC229 X230 Y230 AA230 AB230 AC230 X91:X92 X228:X229 Y88:Y89 Y91:Y92 Y228:Y229">
      <formula1>$AA$3:$AA$4</formula1>
    </dataValidation>
    <dataValidation type="list" allowBlank="1" showInputMessage="1" showErrorMessage="1" sqref="Z89 AB89:AC89 AB90 Z91 AB91 AC91 Z92 Z93 AA93 AB93 AC93 Z94 AB94 AB95 Z96 AB96 Z97 AB97 Z98 AB98 Z99 AB99 Z101 AB101 Z102 Z103 Z104 Z105 Z106 AB106 Z107 AB107 Z188 Z189 Z227 AA227:AC227 Z229 AA229:AB229 Z230">
      <formula1>$AB$3:$AB$4</formula1>
    </dataValidation>
    <dataValidation type="list" allowBlank="1" showInputMessage="1" showErrorMessage="1" sqref="X108">
      <formula1>$K$3:$K$4</formula1>
    </dataValidation>
    <dataValidation type="list" allowBlank="1" showInputMessage="1" showErrorMessage="1" sqref="Y108:AC108">
      <formula1>$L$3:$L$4</formula1>
    </dataValidation>
    <dataValidation type="list" allowBlank="1" showInputMessage="1" showErrorMessage="1" sqref="Y114:AC114 Y231:AC231">
      <formula1>$X$4:$X$5</formula1>
    </dataValidation>
    <dataValidation type="list" allowBlank="1" showInputMessage="1" showErrorMessage="1" sqref="Y126 Z126 AA126 AB126 AC126 Y135 Z135 Y136 Z136 Y143 Z143 Y150 Z150">
      <formula1>"是,否"</formula1>
    </dataValidation>
    <dataValidation type="list" allowBlank="1" showErrorMessage="1" sqref="X135 X136 X143 X150 X187 X203 X204">
      <formula1>"两不愁三保障项目,巩固提升项目"</formula1>
    </dataValidation>
    <dataValidation type="list" allowBlank="1" showInputMessage="1" showErrorMessage="1" sqref="Y187:AC187">
      <formula1>$M$4:$M$4</formula1>
    </dataValidation>
  </dataValidations>
  <printOptions horizontalCentered="1"/>
  <pageMargins left="0.196527777777778" right="0.196527777777778" top="0.393055555555556" bottom="0.196527777777778" header="0.5" footer="0.5"/>
  <pageSetup paperSize="9" scale="3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汇总报</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你微笑时很美</cp:lastModifiedBy>
  <dcterms:created xsi:type="dcterms:W3CDTF">2022-11-01T01:25:00Z</dcterms:created>
  <dcterms:modified xsi:type="dcterms:W3CDTF">2023-10-23T02:56:30Z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FFD004C9A4DC4A63AE267837CE10871C</vt:lpwstr>
  </property>
  <property fmtid="{D5CDD505-2E9C-101B-9397-08002B2CF9AE}" pid="3" name="KSOProductBuildVer">
    <vt:lpwstr>2052-12.1.0.15712</vt:lpwstr>
  </property>
</Properties>
</file>