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45" activeTab="10"/>
  </bookViews>
  <sheets>
    <sheet name="全县财政收入 (2022)" sheetId="42" r:id="rId1"/>
    <sheet name="全县财政支出 (2022)" sheetId="43" r:id="rId2"/>
    <sheet name="县本级财政收入 (2022)" sheetId="24" r:id="rId3"/>
    <sheet name="县本级财政支出 (2022)" sheetId="25" r:id="rId4"/>
    <sheet name="全县基金支出 (2022)" sheetId="26" r:id="rId5"/>
    <sheet name="本级基金支出（2022）" sheetId="9" r:id="rId6"/>
    <sheet name="国有资本收支 (2022）" sheetId="27" r:id="rId7"/>
    <sheet name="社保基金决算表" sheetId="30" r:id="rId8"/>
    <sheet name="医疗" sheetId="32" r:id="rId9"/>
    <sheet name="养老" sheetId="33" r:id="rId10"/>
    <sheet name="镇级支出 (3)" sheetId="48" r:id="rId11"/>
  </sheets>
  <definedNames>
    <definedName name="_xlnm._FilterDatabase" localSheetId="5" hidden="1">'本级基金支出（2022）'!$A$3:$G$50</definedName>
    <definedName name="_xlnm.Print_Area" localSheetId="6">'国有资本收支 (2022）'!$A$1:$F$8</definedName>
    <definedName name="_xlnm.Print_Area" localSheetId="0">'全县财政收入 (2022)'!$A$1:$E$22</definedName>
    <definedName name="_xlnm.Print_Area" localSheetId="1">'全县财政支出 (2022)'!$A$1:$E$29</definedName>
    <definedName name="_xlnm.Print_Area" localSheetId="4">'全县基金支出 (2022)'!$A$1:$J$34</definedName>
    <definedName name="_xlnm.Print_Area" localSheetId="2">'县本级财政收入 (2022)'!$A$1:$E$23</definedName>
    <definedName name="_xlnm.Print_Area" localSheetId="3">'县本级财政支出 (2022)'!$A$1:$E$30</definedName>
    <definedName name="_xlnm.Print_Area" localSheetId="10">'镇级支出 (3)'!$A$1:$H$16</definedName>
    <definedName name="_xlnm.Print_Titles" localSheetId="5">'本级基金支出（2022）'!$1:$3</definedName>
    <definedName name="_xlnm.Print_Titles" localSheetId="4">'全县基金支出 (2022)'!$1:$4</definedName>
    <definedName name="_xlnm.Print_Titles" localSheetId="9">养老!$1:$3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含各级代缴费122.69万元</t>
        </r>
      </text>
    </comment>
    <comment ref="D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八类补贴不计入基金决算</t>
        </r>
      </text>
    </comment>
    <comment ref="D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不含八类补贴结余</t>
        </r>
      </text>
    </comment>
  </commentList>
</comments>
</file>

<file path=xl/sharedStrings.xml><?xml version="1.0" encoding="utf-8"?>
<sst xmlns="http://schemas.openxmlformats.org/spreadsheetml/2006/main" count="404" uniqueCount="255">
  <si>
    <t>2022年全县财政一般公共预算收入决算表（科目表）</t>
  </si>
  <si>
    <t>表一</t>
  </si>
  <si>
    <t>单位：万元</t>
  </si>
  <si>
    <t>预算科目</t>
  </si>
  <si>
    <r>
      <rPr>
        <b/>
        <sz val="12"/>
        <rFont val="宋体"/>
        <charset val="134"/>
      </rPr>
      <t xml:space="preserve">年初预    </t>
    </r>
    <r>
      <rPr>
        <b/>
        <sz val="12"/>
        <rFont val="宋体"/>
        <charset val="134"/>
      </rPr>
      <t xml:space="preserve">  </t>
    </r>
    <r>
      <rPr>
        <b/>
        <sz val="12"/>
        <rFont val="宋体"/>
        <charset val="134"/>
      </rPr>
      <t xml:space="preserve"> 算数</t>
    </r>
  </si>
  <si>
    <t>预算     调整数</t>
  </si>
  <si>
    <t>决算数</t>
  </si>
  <si>
    <t>说   明</t>
  </si>
  <si>
    <t>一、全县地方财政一般公共预算收入</t>
  </si>
  <si>
    <t>（一）、税收收入</t>
  </si>
  <si>
    <t>（二）、非税收入</t>
  </si>
  <si>
    <t>1、专项收入（地税部门征收的教育费附加）</t>
  </si>
  <si>
    <t>2、行政事业性收费收入</t>
  </si>
  <si>
    <t>3、罚没收入</t>
  </si>
  <si>
    <t>4、国有资源（资产）有偿使用收入</t>
  </si>
  <si>
    <t>5、其他收入</t>
  </si>
  <si>
    <t>6、政府住房基金收入</t>
  </si>
  <si>
    <t>二、上级一般性转移支付补助收入</t>
  </si>
  <si>
    <t>三、上级预算内下达专项资金（专项转移支付）</t>
  </si>
  <si>
    <t>四、暂列调入资金</t>
  </si>
  <si>
    <t>五、新增一般债券收入</t>
  </si>
  <si>
    <t>六、再融资债券收入</t>
  </si>
  <si>
    <t>七、地方政府向国际组织借款收入</t>
  </si>
  <si>
    <t>八、上解支出</t>
  </si>
  <si>
    <t>上年结余</t>
  </si>
  <si>
    <t>合   计</t>
  </si>
  <si>
    <t>2022年全县财政一般公共预算支出决算表（科目表）</t>
  </si>
  <si>
    <t>表二</t>
  </si>
  <si>
    <t xml:space="preserve">        单位：万元</t>
  </si>
  <si>
    <t>年初    预算数</t>
  </si>
  <si>
    <t>预算    调整数</t>
  </si>
  <si>
    <t>一、一般公共服务支出</t>
  </si>
  <si>
    <t>二、国防与公共安全支出</t>
  </si>
  <si>
    <t>三、教育支出</t>
  </si>
  <si>
    <t>四、科学技术支出</t>
  </si>
  <si>
    <t>五、文化旅游体育与传媒支出</t>
  </si>
  <si>
    <t>六、社会保障和就业支出</t>
  </si>
  <si>
    <t>七、卫生健康支出</t>
  </si>
  <si>
    <t>八、节能环保支出</t>
  </si>
  <si>
    <t>九、城乡社区支出</t>
  </si>
  <si>
    <t>十、农林水支出</t>
  </si>
  <si>
    <t>十一、交通运输支出</t>
  </si>
  <si>
    <t>十二、资源勘探信息等支出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</si>
  <si>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</si>
  <si>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</si>
  <si>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</si>
  <si>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</si>
  <si>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</si>
  <si>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</si>
  <si>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</si>
  <si>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二十、债务付息及发行费支出</t>
  </si>
  <si>
    <t>二十一、其他支出</t>
  </si>
  <si>
    <t>二十二、地方债务还本支出</t>
  </si>
  <si>
    <t>二十三、安排预算稳定调节基金</t>
  </si>
  <si>
    <t>合      计</t>
  </si>
  <si>
    <t>年末累计结余</t>
  </si>
  <si>
    <t>2022年县本级财政一般公共预算收入决算表（科目表）</t>
  </si>
  <si>
    <t>表三</t>
  </si>
  <si>
    <t>年初预     算数</t>
  </si>
  <si>
    <t>一、县本级地方财政一般公共预算收入</t>
  </si>
  <si>
    <t>五、补助镇级支出</t>
  </si>
  <si>
    <t>六、新增一般债券收入</t>
  </si>
  <si>
    <t>七、再融资债券收入</t>
  </si>
  <si>
    <t>八、地方政府向国际组织借款收入</t>
  </si>
  <si>
    <t>九、上解支出</t>
  </si>
  <si>
    <t>合    计</t>
  </si>
  <si>
    <t>2022年县本级财政一般公共预算支出决算表（科目表）</t>
  </si>
  <si>
    <t>表四</t>
  </si>
  <si>
    <t>小计</t>
  </si>
  <si>
    <t>2022年全县政府性基金收支情况总表</t>
  </si>
  <si>
    <t>表七</t>
  </si>
  <si>
    <t>收   入</t>
  </si>
  <si>
    <t>支   出</t>
  </si>
  <si>
    <t>项目</t>
  </si>
  <si>
    <t>年初       预算数</t>
  </si>
  <si>
    <t>说明</t>
  </si>
  <si>
    <t>年初     预算数</t>
  </si>
  <si>
    <t>一、上级政府性基金收入</t>
  </si>
  <si>
    <t>一、上级政府性基金支出（相关部门、镇）</t>
  </si>
  <si>
    <t>二、本级政府性基金收入</t>
  </si>
  <si>
    <t>二、本级政府性基金支出</t>
  </si>
  <si>
    <t>1、国有土地使用权出让收入</t>
  </si>
  <si>
    <t>（一）国有土地使用权出让收入安排的支出</t>
  </si>
  <si>
    <t>2、城市公用事业附加收入</t>
  </si>
  <si>
    <t xml:space="preserve">  1、征地拆迁补偿支出（自然资源局）</t>
  </si>
  <si>
    <t>3、城市基础设施配套费收入</t>
  </si>
  <si>
    <t xml:space="preserve">  2、土地开发支出（自然资源局）</t>
  </si>
  <si>
    <t>4、新型墙体材料专项基金收入</t>
  </si>
  <si>
    <t xml:space="preserve">  3、规划费（自然资源局）</t>
  </si>
  <si>
    <t>5、水土保持补偿费收入</t>
  </si>
  <si>
    <t xml:space="preserve">  4、农村不动产确权登记权籍调查测绘工作专项经费</t>
  </si>
  <si>
    <t>6、污水处理费收入</t>
  </si>
  <si>
    <t xml:space="preserve">  5、城市维护费（住建局）</t>
  </si>
  <si>
    <t>7、其他政府性基金收入</t>
  </si>
  <si>
    <t xml:space="preserve">  6、城市建设支出（住建局）</t>
  </si>
  <si>
    <t>三、新增专项地方政府债券收入</t>
  </si>
  <si>
    <t xml:space="preserve">  7、城市照明电费（住建局）</t>
  </si>
  <si>
    <t xml:space="preserve">  8、禁养区养殖场关停奖补</t>
  </si>
  <si>
    <t xml:space="preserve">  9、世行项目县级配套资金（世行办）</t>
  </si>
  <si>
    <t xml:space="preserve">  10、重点交通项目建设支出</t>
  </si>
  <si>
    <t xml:space="preserve">  11、重点镇建设基金（涧池镇）</t>
  </si>
  <si>
    <t xml:space="preserve">  12、党校干部培训宿舍楼改建工程</t>
  </si>
  <si>
    <t xml:space="preserve">  13、县综合档案馆建设</t>
  </si>
  <si>
    <t xml:space="preserve">  14、学校基本建设经费</t>
  </si>
  <si>
    <t xml:space="preserve">  15、应急救援技术中心建设及装修工程</t>
  </si>
  <si>
    <t>（二）专项债券还本付息支出</t>
  </si>
  <si>
    <t>（三）调入一般公共预算收入统筹安排支出</t>
  </si>
  <si>
    <t>本年收入合计</t>
  </si>
  <si>
    <t>本年支出合计</t>
  </si>
  <si>
    <t>新增专项地方政府债券收入</t>
  </si>
  <si>
    <t>新增专项地方政府债券支出</t>
  </si>
  <si>
    <t>再融资专项债券收入</t>
  </si>
  <si>
    <t>专项债务还本支出</t>
  </si>
  <si>
    <t>调入资金</t>
  </si>
  <si>
    <t>上解支出</t>
  </si>
  <si>
    <t>累计结余</t>
  </si>
  <si>
    <t>收入总计</t>
  </si>
  <si>
    <t>支出总计</t>
  </si>
  <si>
    <t>2022年县本级政府性基金预算支出安排情况表</t>
  </si>
  <si>
    <t>表八</t>
  </si>
  <si>
    <t xml:space="preserve">  单位：万元</t>
  </si>
  <si>
    <t>单位</t>
  </si>
  <si>
    <t>项目名称</t>
  </si>
  <si>
    <t xml:space="preserve">年初         预算数       </t>
  </si>
  <si>
    <t xml:space="preserve">  预算      调整数</t>
  </si>
  <si>
    <t>总计</t>
  </si>
  <si>
    <t>残联</t>
  </si>
  <si>
    <t>合计</t>
  </si>
  <si>
    <t xml:space="preserve"> </t>
  </si>
  <si>
    <t>1、2022年中央财政残疾人事业发展补助资金</t>
  </si>
  <si>
    <t>上级专款</t>
  </si>
  <si>
    <t>县委宣传部</t>
  </si>
  <si>
    <t>1、2022年中央专项彩票公益金支持社会公益事业发展专项资金</t>
  </si>
  <si>
    <t>教体局</t>
  </si>
  <si>
    <t>1、2022年中央专项彩票公益金支持建设乡村学校少年宫项目补助资金</t>
  </si>
  <si>
    <t>2、学校基本建设经费</t>
  </si>
  <si>
    <t>本级基金收入安排</t>
  </si>
  <si>
    <t>民政局</t>
  </si>
  <si>
    <t>2、2022年省级福彩公益金支持社会公益事业发展专项资金</t>
  </si>
  <si>
    <t>3、2022年省级福利彩票公益金支持困难家庭大学新生入学补助资金</t>
  </si>
  <si>
    <t>4、2022年省级福利彩票公益金支持城乡社区建设补助资金</t>
  </si>
  <si>
    <t>自然资源局</t>
  </si>
  <si>
    <t>1、土地开发支出</t>
  </si>
  <si>
    <t>交通局</t>
  </si>
  <si>
    <t>1、重点交通项目建设支出</t>
  </si>
  <si>
    <t>水利局</t>
  </si>
  <si>
    <t>1、2022年中央大中型水库移民资金</t>
  </si>
  <si>
    <t>卫健局</t>
  </si>
  <si>
    <t>医保局</t>
  </si>
  <si>
    <t>1、2022年中央专项彩票公益金支持城乡医疗救助资金</t>
  </si>
  <si>
    <t>档案史志馆</t>
  </si>
  <si>
    <t>1、综合档案馆建设</t>
  </si>
  <si>
    <t>农业农村局</t>
  </si>
  <si>
    <t>1、禁养区关停奖补</t>
  </si>
  <si>
    <t>党校</t>
  </si>
  <si>
    <t>1、干部培训宿舍</t>
  </si>
  <si>
    <t>住建局</t>
  </si>
  <si>
    <t>1、专项债券资金</t>
  </si>
  <si>
    <t>专项债券</t>
  </si>
  <si>
    <t>2、城市建设支出（含照明电费、城市规划）</t>
  </si>
  <si>
    <t>经开区</t>
  </si>
  <si>
    <t>1、专项债券项目资金</t>
  </si>
  <si>
    <t>应急局</t>
  </si>
  <si>
    <t>1、应急救援技术中心建设</t>
  </si>
  <si>
    <t>世行办</t>
  </si>
  <si>
    <t>1、世行项目县级配套</t>
  </si>
  <si>
    <t>调减本级基金支出</t>
  </si>
  <si>
    <t>偿债准备金专户</t>
  </si>
  <si>
    <t>1、专项债券</t>
  </si>
  <si>
    <t>债券资金</t>
  </si>
  <si>
    <t>2、债券利息支出</t>
  </si>
  <si>
    <t>城建公司</t>
  </si>
  <si>
    <t>1、专项基金支出</t>
  </si>
  <si>
    <t>国库支付中心</t>
  </si>
  <si>
    <t>财政专户</t>
  </si>
  <si>
    <t>1、上级政府性基金支出</t>
  </si>
  <si>
    <t>汉阴县2022年国有资本收支决算汇总表</t>
  </si>
  <si>
    <t>表九</t>
  </si>
  <si>
    <t>支    出</t>
  </si>
  <si>
    <t>收入合计</t>
  </si>
  <si>
    <t>支出合计</t>
  </si>
  <si>
    <t>一、国有资本经营预算上级补助收入</t>
  </si>
  <si>
    <t>一、国有资本经营预算支出</t>
  </si>
  <si>
    <t>汉阴县2022年社会保险基金收支决算汇总表</t>
  </si>
  <si>
    <t>表十</t>
  </si>
  <si>
    <t>年初预算数</t>
  </si>
  <si>
    <t>预算调整数</t>
  </si>
  <si>
    <t xml:space="preserve">说明 </t>
  </si>
  <si>
    <t>一、城乡居民基本医疗保险基金收入</t>
  </si>
  <si>
    <t>一、城乡居民基本医疗保险基金支出</t>
  </si>
  <si>
    <t>二、城乡居民社会养老保险基金收入</t>
  </si>
  <si>
    <t>二、城乡居民社会养老保险基金支出</t>
  </si>
  <si>
    <t>2022年城乡居民基本医疗保险基金收支决算明细表</t>
  </si>
  <si>
    <t>表十一</t>
  </si>
  <si>
    <t>备    注</t>
  </si>
  <si>
    <t>1、中央财政补助收入</t>
  </si>
  <si>
    <t>2、省级财政补助收入</t>
  </si>
  <si>
    <t>3、市级财政补助收入</t>
  </si>
  <si>
    <t>4、县财政一般公共预算配套补助收入</t>
  </si>
  <si>
    <t>汉财预字（2021）1号。268796人参保计算，人均县级补助54.9元</t>
  </si>
  <si>
    <t>5、个人缴费</t>
  </si>
  <si>
    <t>272057人参保计算，2022年个人320元/人。</t>
  </si>
  <si>
    <t>6、利息</t>
  </si>
  <si>
    <t>二、城乡居民基本医疗保险基金支出</t>
  </si>
  <si>
    <t>1、普通住院补助支出</t>
  </si>
  <si>
    <t>每月住院报销预计1640万元*12个月。</t>
  </si>
  <si>
    <t>2、门诊慢性病补助支出</t>
  </si>
  <si>
    <t>每月门诊预计报销76万元*12个月。</t>
  </si>
  <si>
    <t>3、普通门诊补助支出</t>
  </si>
  <si>
    <t>每月门诊预计报销115万元*12个月。</t>
  </si>
  <si>
    <t>4、新冠病毒疫苗支出</t>
  </si>
  <si>
    <t>安医保经办函（2022）49号划转大病保险1768.37</t>
  </si>
  <si>
    <t>5、上解上级支出</t>
  </si>
  <si>
    <t>三、当年结余</t>
  </si>
  <si>
    <t>四、上年结余</t>
  </si>
  <si>
    <t>五、累计结余</t>
  </si>
  <si>
    <t>2022年城乡居民养老保险基金收支决算明细表</t>
  </si>
  <si>
    <t>表十二</t>
  </si>
  <si>
    <t>项    目</t>
  </si>
  <si>
    <t>一、 城乡居民社会养老保险基金收入</t>
  </si>
  <si>
    <t>全年实际收到中央补贴5368.19万元</t>
  </si>
  <si>
    <t>实际收到省级基础养老金补贴777万元，缴费补贴265.525万元，丧葬费补贴60万元，各类代缴费64.48万元。</t>
  </si>
  <si>
    <t>实际收到市级基础养老金补贴101.27万元，个人缴费补贴18.44万元，丧葬费补贴6.45万元。</t>
  </si>
  <si>
    <t>实际收到县级基础养老金补贴1614万元，个人缴费补贴178.91万元，丧葬费补贴72.97万元，各类代缴费46.25万元。</t>
  </si>
  <si>
    <t>6、利息收入</t>
  </si>
  <si>
    <t>7、转移收入</t>
  </si>
  <si>
    <t>8、其他收入</t>
  </si>
  <si>
    <t>追回的往年多领取待遇。</t>
  </si>
  <si>
    <t>9、委托投资收益</t>
  </si>
  <si>
    <t>1、基础养老金支出</t>
  </si>
  <si>
    <t>2、个人账户养老金支出</t>
  </si>
  <si>
    <t>3、丧葬费支出</t>
  </si>
  <si>
    <t>4、转移支出</t>
  </si>
  <si>
    <t>5、其他支出</t>
  </si>
  <si>
    <t>退回之前年度错缴费</t>
  </si>
  <si>
    <t>汉阴县2022年镇级支出决算汇总表</t>
  </si>
  <si>
    <t>表十三                                                                                                   单位：万元</t>
  </si>
  <si>
    <t>支   出   项   目</t>
  </si>
  <si>
    <t>工资福利（含住房公积金、医保）支出</t>
  </si>
  <si>
    <t>生产生活补助支出</t>
  </si>
  <si>
    <t>商品和服务支出</t>
  </si>
  <si>
    <t>基础设施建设等其他资本性支出</t>
  </si>
  <si>
    <t>村级支出</t>
  </si>
  <si>
    <t>农村环卫保洁（含环卫保洁设备购置）支出</t>
  </si>
  <si>
    <t>城关镇</t>
  </si>
  <si>
    <t>平梁镇</t>
  </si>
  <si>
    <t>涧池镇</t>
  </si>
  <si>
    <t>蒲溪镇</t>
  </si>
  <si>
    <t>双乳镇</t>
  </si>
  <si>
    <t>铁佛寺镇</t>
  </si>
  <si>
    <t>观音河镇</t>
  </si>
  <si>
    <t>双河口镇</t>
  </si>
  <si>
    <t>漩涡镇</t>
  </si>
  <si>
    <t>汉阳镇</t>
  </si>
  <si>
    <t>备注：不含镇级基金支出5800万元。</t>
  </si>
</sst>
</file>

<file path=xl/styles.xml><?xml version="1.0" encoding="utf-8"?>
<styleSheet xmlns="http://schemas.openxmlformats.org/spreadsheetml/2006/main" xmlns:xr9="http://schemas.microsoft.com/office/spreadsheetml/2016/revision9">
  <numFmts count="3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yy\.mm\.dd"/>
    <numFmt numFmtId="178" formatCode="&quot;$&quot;#,##0_);\(&quot;$&quot;#,##0\)"/>
    <numFmt numFmtId="179" formatCode="#,##0.0_);\(#,##0.0\)"/>
    <numFmt numFmtId="180" formatCode="0.0"/>
    <numFmt numFmtId="181" formatCode="#,##0;[Red]\(#,##0\)"/>
    <numFmt numFmtId="182" formatCode="_-&quot;$&quot;\ * #,##0_-;_-&quot;$&quot;\ * #,##0\-;_-&quot;$&quot;\ * &quot;-&quot;_-;_-@_-"/>
    <numFmt numFmtId="183" formatCode="#,##0;\-#,##0;&quot;-&quot;"/>
    <numFmt numFmtId="184" formatCode="0.00_)"/>
    <numFmt numFmtId="185" formatCode="#,##0;\(#,##0\)"/>
    <numFmt numFmtId="186" formatCode="_ \¥* #,##0.00_ ;_ \¥* \-#,##0.00_ ;_ \¥* &quot;-&quot;??_ ;_ @_ "/>
    <numFmt numFmtId="187" formatCode="_-* #,##0.00&quot;$&quot;_-;\-* #,##0.00&quot;$&quot;_-;_-* &quot;-&quot;??&quot;$&quot;_-;_-@_-"/>
    <numFmt numFmtId="188" formatCode="\$#,##0.00;\(\$#,##0.00\)"/>
    <numFmt numFmtId="189" formatCode="\$#,##0;\(\$#,##0\)"/>
    <numFmt numFmtId="190" formatCode="_(&quot;$&quot;* #,##0.00_);_(&quot;$&quot;* \(#,##0.00\);_(&quot;$&quot;* &quot;-&quot;??_);_(@_)"/>
    <numFmt numFmtId="191" formatCode="_-* #,##0\ _k_r_-;\-* #,##0\ _k_r_-;_-* &quot;-&quot;\ _k_r_-;_-@_-"/>
    <numFmt numFmtId="192" formatCode="&quot;$&quot;\ #,##0.00_-;[Red]&quot;$&quot;\ #,##0.00\-"/>
    <numFmt numFmtId="193" formatCode="_-* #,##0.00\ _k_r_-;\-* #,##0.00\ _k_r_-;_-* &quot;-&quot;??\ _k_r_-;_-@_-"/>
    <numFmt numFmtId="194" formatCode="_-* #,##0.00_-;\-* #,##0.00_-;_-* &quot;-&quot;??_-;_-@_-"/>
    <numFmt numFmtId="195" formatCode="_-&quot;$&quot;\ * #,##0.00_-;_-&quot;$&quot;\ * #,##0.00\-;_-&quot;$&quot;\ * &quot;-&quot;??_-;_-@_-"/>
    <numFmt numFmtId="196" formatCode="&quot;?\t#,##0_);[Red]\(&quot;&quot;?&quot;\t#,##0\)"/>
    <numFmt numFmtId="197" formatCode="&quot;$&quot;#,##0_);[Red]\(&quot;$&quot;#,##0\)"/>
    <numFmt numFmtId="198" formatCode="&quot;$&quot;#,##0.00_);[Red]\(&quot;$&quot;#,##0.00\)"/>
    <numFmt numFmtId="199" formatCode="&quot;綅&quot;\t#,##0_);[Red]\(&quot;綅&quot;\t#,##0\)"/>
    <numFmt numFmtId="200" formatCode="#\ ??/??"/>
    <numFmt numFmtId="201" formatCode="_(&quot;$&quot;* #,##0_);_(&quot;$&quot;* \(#,##0\);_(&quot;$&quot;* &quot;-&quot;_);_(@_)"/>
    <numFmt numFmtId="202" formatCode="_-&quot;$&quot;* #,##0.00_-;\-&quot;$&quot;* #,##0.00_-;_-&quot;$&quot;* &quot;-&quot;??_-;_-@_-"/>
    <numFmt numFmtId="203" formatCode="_-* #,##0_$_-;\-* #,##0_$_-;_-* &quot;-&quot;_$_-;_-@_-"/>
    <numFmt numFmtId="204" formatCode="_-* #,##0.00_$_-;\-* #,##0.00_$_-;_-* &quot;-&quot;??_$_-;_-@_-"/>
    <numFmt numFmtId="205" formatCode="_-* #,##0&quot;$&quot;_-;\-* #,##0&quot;$&quot;_-;_-* &quot;-&quot;&quot;$&quot;_-;_-@_-"/>
    <numFmt numFmtId="206" formatCode="0_ "/>
    <numFmt numFmtId="207" formatCode="0.00_ "/>
    <numFmt numFmtId="208" formatCode="0.00_);[Red]\(0.00\)"/>
    <numFmt numFmtId="209" formatCode="#,##0.00_ "/>
    <numFmt numFmtId="210" formatCode="0.0000000000000_ "/>
  </numFmts>
  <fonts count="118">
    <font>
      <sz val="12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.5"/>
      <name val="宋体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3"/>
      <color indexed="8"/>
      <name val="仿宋_GB2312"/>
      <charset val="134"/>
    </font>
    <font>
      <sz val="13"/>
      <color indexed="8"/>
      <name val="等线"/>
      <charset val="134"/>
    </font>
    <font>
      <sz val="12"/>
      <color indexed="8"/>
      <name val="仿宋_GB2312"/>
      <charset val="134"/>
    </font>
    <font>
      <sz val="14"/>
      <color indexed="8"/>
      <name val="仿宋_GB2312"/>
      <charset val="134"/>
    </font>
    <font>
      <sz val="9"/>
      <color indexed="8"/>
      <name val="仿宋_GB2312"/>
      <charset val="134"/>
    </font>
    <font>
      <sz val="14"/>
      <name val="仿宋_GB2312"/>
      <charset val="134"/>
    </font>
    <font>
      <sz val="11"/>
      <color indexed="8"/>
      <name val="宋体"/>
      <charset val="134"/>
    </font>
    <font>
      <sz val="12"/>
      <name val="仿宋"/>
      <charset val="134"/>
    </font>
    <font>
      <sz val="11"/>
      <name val="宋体"/>
      <charset val="134"/>
      <scheme val="major"/>
    </font>
    <font>
      <sz val="9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2"/>
      <name val="Arial"/>
      <charset val="134"/>
    </font>
    <font>
      <sz val="12"/>
      <color indexed="9"/>
      <name val="宋体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sz val="8"/>
      <name val="Arial"/>
      <charset val="134"/>
    </font>
    <font>
      <b/>
      <sz val="10"/>
      <name val="MS Sans Serif"/>
      <charset val="134"/>
    </font>
    <font>
      <sz val="12"/>
      <color indexed="20"/>
      <name val="楷体_GB2312"/>
      <charset val="134"/>
    </font>
    <font>
      <sz val="12"/>
      <color indexed="9"/>
      <name val="楷体_GB2312"/>
      <charset val="134"/>
    </font>
    <font>
      <i/>
      <sz val="11"/>
      <color indexed="23"/>
      <name val="宋体"/>
      <charset val="134"/>
    </font>
    <font>
      <sz val="12"/>
      <color indexed="20"/>
      <name val="宋体"/>
      <charset val="134"/>
    </font>
    <font>
      <sz val="12"/>
      <color indexed="9"/>
      <name val="Helv"/>
      <charset val="134"/>
    </font>
    <font>
      <sz val="12"/>
      <name val="Arial"/>
      <charset val="134"/>
    </font>
    <font>
      <sz val="12"/>
      <color indexed="17"/>
      <name val="宋体"/>
      <charset val="134"/>
    </font>
    <font>
      <sz val="11"/>
      <color indexed="62"/>
      <name val="宋体"/>
      <charset val="134"/>
    </font>
    <font>
      <sz val="10"/>
      <name val="Geneva"/>
      <charset val="134"/>
    </font>
    <font>
      <b/>
      <sz val="10"/>
      <name val="Tms Rmn"/>
      <charset val="134"/>
    </font>
    <font>
      <sz val="12"/>
      <color indexed="8"/>
      <name val="楷体_GB2312"/>
      <charset val="134"/>
    </font>
    <font>
      <b/>
      <sz val="18"/>
      <color indexed="62"/>
      <name val="宋体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0.5"/>
      <color indexed="17"/>
      <name val="宋体"/>
      <charset val="134"/>
    </font>
    <font>
      <u/>
      <sz val="12"/>
      <color indexed="12"/>
      <name val="宋体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2"/>
      <color indexed="52"/>
      <name val="楷体_GB2312"/>
      <charset val="134"/>
    </font>
    <font>
      <sz val="10"/>
      <name val="Times New Roman"/>
      <charset val="134"/>
    </font>
    <font>
      <sz val="12"/>
      <color indexed="17"/>
      <name val="楷体_GB2312"/>
      <charset val="134"/>
    </font>
    <font>
      <b/>
      <sz val="18"/>
      <color indexed="56"/>
      <name val="宋体"/>
      <charset val="134"/>
    </font>
    <font>
      <b/>
      <sz val="14"/>
      <name val="楷体"/>
      <charset val="134"/>
    </font>
    <font>
      <b/>
      <sz val="11"/>
      <color indexed="56"/>
      <name val="楷体_GB2312"/>
      <charset val="134"/>
    </font>
    <font>
      <b/>
      <sz val="12"/>
      <color indexed="8"/>
      <name val="宋体"/>
      <charset val="134"/>
    </font>
    <font>
      <b/>
      <sz val="18"/>
      <name val="Arial"/>
      <charset val="134"/>
    </font>
    <font>
      <sz val="8"/>
      <name val="Times New Roman"/>
      <charset val="134"/>
    </font>
    <font>
      <sz val="10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2"/>
      <name val="Courier"/>
      <charset val="134"/>
    </font>
    <font>
      <b/>
      <sz val="12"/>
      <color indexed="63"/>
      <name val="楷体_GB2312"/>
      <charset val="134"/>
    </font>
    <font>
      <sz val="11"/>
      <color indexed="60"/>
      <name val="宋体"/>
      <charset val="134"/>
    </font>
    <font>
      <sz val="12"/>
      <color indexed="16"/>
      <name val="宋体"/>
      <charset val="134"/>
    </font>
    <font>
      <b/>
      <i/>
      <sz val="16"/>
      <name val="Helv"/>
      <charset val="134"/>
    </font>
    <font>
      <sz val="7"/>
      <name val="Helv"/>
      <charset val="134"/>
    </font>
    <font>
      <sz val="12"/>
      <color indexed="10"/>
      <name val="楷体_GB2312"/>
      <charset val="134"/>
    </font>
    <font>
      <b/>
      <sz val="12"/>
      <color indexed="8"/>
      <name val="楷体_GB2312"/>
      <charset val="134"/>
    </font>
    <font>
      <u/>
      <sz val="7.5"/>
      <color indexed="12"/>
      <name val="Arial"/>
      <charset val="134"/>
    </font>
    <font>
      <sz val="12"/>
      <name val="Helv"/>
      <charset val="134"/>
    </font>
    <font>
      <sz val="10"/>
      <name val="Courier"/>
      <charset val="134"/>
    </font>
    <font>
      <i/>
      <sz val="12"/>
      <color indexed="23"/>
      <name val="楷体_GB2312"/>
      <charset val="134"/>
    </font>
    <font>
      <sz val="11"/>
      <color indexed="8"/>
      <name val="宋体"/>
      <charset val="134"/>
      <scheme val="minor"/>
    </font>
    <font>
      <sz val="12"/>
      <color indexed="62"/>
      <name val="楷体_GB2312"/>
      <charset val="134"/>
    </font>
    <font>
      <sz val="11"/>
      <color indexed="10"/>
      <name val="宋体"/>
      <charset val="134"/>
    </font>
    <font>
      <sz val="7"/>
      <name val="Small Fonts"/>
      <charset val="134"/>
    </font>
    <font>
      <u/>
      <sz val="7.5"/>
      <color indexed="36"/>
      <name val="Arial"/>
      <charset val="134"/>
    </font>
    <font>
      <u/>
      <sz val="12"/>
      <color indexed="36"/>
      <name val="宋体"/>
      <charset val="134"/>
    </font>
    <font>
      <b/>
      <sz val="15"/>
      <color indexed="56"/>
      <name val="宋体"/>
      <charset val="134"/>
    </font>
    <font>
      <sz val="7"/>
      <color indexed="10"/>
      <name val="Helv"/>
      <charset val="134"/>
    </font>
    <font>
      <sz val="10"/>
      <color indexed="8"/>
      <name val="MS Sans Serif"/>
      <charset val="134"/>
    </font>
    <font>
      <b/>
      <sz val="15"/>
      <color indexed="56"/>
      <name val="楷体_GB2312"/>
      <charset val="134"/>
    </font>
    <font>
      <b/>
      <sz val="13"/>
      <color indexed="56"/>
      <name val="楷体_GB2312"/>
      <charset val="134"/>
    </font>
    <font>
      <sz val="10"/>
      <name val="楷体"/>
      <charset val="134"/>
    </font>
    <font>
      <sz val="12"/>
      <name val="바탕체"/>
      <charset val="134"/>
    </font>
    <font>
      <sz val="12"/>
      <name val="官帕眉"/>
      <charset val="134"/>
    </font>
    <font>
      <sz val="12"/>
      <color indexed="52"/>
      <name val="楷体_GB2312"/>
      <charset val="134"/>
    </font>
    <font>
      <sz val="12"/>
      <color indexed="60"/>
      <name val="楷体_GB2312"/>
      <charset val="134"/>
    </font>
    <font>
      <sz val="12"/>
      <name val="楷体_GB2312"/>
      <charset val="134"/>
    </font>
    <font>
      <b/>
      <sz val="9"/>
      <name val="Arial"/>
      <charset val="134"/>
    </font>
    <font>
      <b/>
      <sz val="12"/>
      <color indexed="9"/>
      <name val="楷体_GB2312"/>
      <charset val="134"/>
    </font>
    <font>
      <sz val="12"/>
      <name val="新細明體"/>
      <charset val="134"/>
    </font>
    <font>
      <sz val="10"/>
      <name val="MS Sans Serif"/>
      <charset val="134"/>
    </font>
    <font>
      <b/>
      <sz val="9"/>
      <name val="宋体"/>
      <charset val="134"/>
    </font>
    <font>
      <sz val="9"/>
      <name val="宋体"/>
      <charset val="134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gray0625"/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</borders>
  <cellStyleXfs count="3502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/>
    <xf numFmtId="176" fontId="0" fillId="0" borderId="0" applyFont="0" applyFill="0" applyBorder="0" applyAlignment="0" applyProtection="0"/>
    <xf numFmtId="0" fontId="42" fillId="34" borderId="0" applyNumberFormat="0" applyBorder="0" applyAlignment="0" applyProtection="0">
      <alignment vertical="center"/>
    </xf>
    <xf numFmtId="0" fontId="40" fillId="0" borderId="0"/>
    <xf numFmtId="0" fontId="4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3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" fillId="37" borderId="0" applyNumberFormat="0" applyBorder="0" applyAlignment="0" applyProtection="0"/>
    <xf numFmtId="0" fontId="43" fillId="38" borderId="0" applyNumberFormat="0" applyBorder="0" applyAlignment="0" applyProtection="0">
      <alignment vertical="center"/>
    </xf>
    <xf numFmtId="0" fontId="0" fillId="0" borderId="0"/>
    <xf numFmtId="0" fontId="3" fillId="37" borderId="0" applyNumberFormat="0" applyBorder="0" applyAlignment="0" applyProtection="0"/>
    <xf numFmtId="0" fontId="20" fillId="0" borderId="0">
      <alignment vertical="center"/>
    </xf>
    <xf numFmtId="0" fontId="15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4" fillId="0" borderId="13">
      <alignment horizontal="left" vertical="center"/>
    </xf>
    <xf numFmtId="0" fontId="45" fillId="39" borderId="0" applyNumberFormat="0" applyBorder="0" applyAlignment="0" applyProtection="0"/>
    <xf numFmtId="0" fontId="46" fillId="0" borderId="0">
      <alignment vertical="top"/>
    </xf>
    <xf numFmtId="0" fontId="42" fillId="40" borderId="0" applyNumberFormat="0" applyBorder="0" applyAlignment="0" applyProtection="0">
      <alignment vertical="center"/>
    </xf>
    <xf numFmtId="177" fontId="47" fillId="0" borderId="14" applyFill="0" applyProtection="0">
      <alignment horizontal="right"/>
    </xf>
    <xf numFmtId="0" fontId="43" fillId="3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45" fillId="41" borderId="0" applyNumberFormat="0" applyBorder="0" applyAlignment="0" applyProtection="0"/>
    <xf numFmtId="0" fontId="41" fillId="42" borderId="0" applyNumberFormat="0" applyBorder="0" applyAlignment="0" applyProtection="0">
      <alignment vertical="center"/>
    </xf>
    <xf numFmtId="0" fontId="48" fillId="43" borderId="1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7" fillId="0" borderId="0"/>
    <xf numFmtId="178" fontId="49" fillId="0" borderId="15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40" borderId="0" applyNumberFormat="0" applyBorder="0" applyAlignment="0" applyProtection="0">
      <alignment vertical="center"/>
    </xf>
    <xf numFmtId="0" fontId="3" fillId="45" borderId="0" applyNumberFormat="0" applyBorder="0" applyAlignment="0" applyProtection="0"/>
    <xf numFmtId="0" fontId="0" fillId="0" borderId="0">
      <protection locked="0"/>
    </xf>
    <xf numFmtId="0" fontId="40" fillId="0" borderId="0"/>
    <xf numFmtId="0" fontId="45" fillId="39" borderId="0" applyNumberFormat="0" applyBorder="0" applyAlignment="0" applyProtection="0"/>
    <xf numFmtId="0" fontId="42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0" fillId="0" borderId="0"/>
    <xf numFmtId="0" fontId="43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47" fillId="0" borderId="0">
      <alignment vertical="center"/>
    </xf>
    <xf numFmtId="0" fontId="0" fillId="0" borderId="0">
      <alignment vertical="center"/>
    </xf>
    <xf numFmtId="0" fontId="42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178" fontId="49" fillId="0" borderId="15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/>
    <xf numFmtId="0" fontId="3" fillId="43" borderId="0" applyNumberFormat="0" applyBorder="0" applyAlignment="0" applyProtection="0">
      <alignment vertical="center"/>
    </xf>
    <xf numFmtId="0" fontId="47" fillId="0" borderId="0">
      <alignment vertical="center"/>
    </xf>
    <xf numFmtId="0" fontId="7" fillId="0" borderId="0"/>
    <xf numFmtId="0" fontId="53" fillId="38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5" fillId="48" borderId="0" applyNumberFormat="0" applyBorder="0" applyAlignment="0" applyProtection="0"/>
    <xf numFmtId="178" fontId="49" fillId="0" borderId="15" applyAlignment="0" applyProtection="0">
      <alignment vertical="center"/>
    </xf>
    <xf numFmtId="179" fontId="54" fillId="49" borderId="0">
      <alignment vertical="center"/>
    </xf>
    <xf numFmtId="0" fontId="15" fillId="50" borderId="0">
      <alignment horizontal="right" vertical="center"/>
    </xf>
    <xf numFmtId="0" fontId="42" fillId="40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5" fillId="0" borderId="0" applyProtection="0"/>
    <xf numFmtId="0" fontId="42" fillId="36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0" borderId="0" applyNumberFormat="0" applyBorder="0" applyAlignment="0" applyProtection="0">
      <alignment vertical="center"/>
    </xf>
    <xf numFmtId="0" fontId="47" fillId="0" borderId="0">
      <alignment vertical="center"/>
    </xf>
    <xf numFmtId="0" fontId="4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0" fillId="0" borderId="0"/>
    <xf numFmtId="0" fontId="43" fillId="35" borderId="0" applyNumberFormat="0" applyBorder="0" applyAlignment="0" applyProtection="0">
      <alignment vertical="center"/>
    </xf>
    <xf numFmtId="0" fontId="47" fillId="0" borderId="0"/>
    <xf numFmtId="0" fontId="3" fillId="51" borderId="0" applyNumberFormat="0" applyBorder="0" applyAlignment="0" applyProtection="0"/>
    <xf numFmtId="0" fontId="57" fillId="45" borderId="16" applyNumberFormat="0" applyAlignment="0" applyProtection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58" fillId="0" borderId="0"/>
    <xf numFmtId="0" fontId="43" fillId="35" borderId="0" applyNumberFormat="0" applyBorder="0" applyAlignment="0" applyProtection="0">
      <alignment vertical="center"/>
    </xf>
    <xf numFmtId="0" fontId="0" fillId="0" borderId="0"/>
    <xf numFmtId="0" fontId="46" fillId="0" borderId="0">
      <alignment vertical="top"/>
    </xf>
    <xf numFmtId="0" fontId="3" fillId="51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59" fillId="52" borderId="17">
      <alignment vertical="center"/>
      <protection locked="0"/>
    </xf>
    <xf numFmtId="0" fontId="20" fillId="0" borderId="0">
      <alignment vertical="center"/>
    </xf>
    <xf numFmtId="0" fontId="60" fillId="38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15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49" fillId="0" borderId="18">
      <alignment horizontal="center" vertical="center"/>
    </xf>
    <xf numFmtId="0" fontId="61" fillId="0" borderId="0" applyNumberFormat="0" applyFill="0" applyBorder="0" applyAlignment="0" applyProtection="0"/>
    <xf numFmtId="0" fontId="43" fillId="35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7" fillId="0" borderId="0">
      <alignment vertical="center"/>
    </xf>
    <xf numFmtId="0" fontId="3" fillId="43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44" fillId="0" borderId="13">
      <alignment horizontal="left" vertical="center"/>
    </xf>
    <xf numFmtId="0" fontId="63" fillId="0" borderId="19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15" fontId="0" fillId="0" borderId="0" applyFont="0" applyFill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3" fillId="37" borderId="0" applyNumberFormat="0" applyBorder="0" applyAlignment="0" applyProtection="0">
      <alignment vertical="center"/>
    </xf>
    <xf numFmtId="0" fontId="0" fillId="0" borderId="0"/>
    <xf numFmtId="0" fontId="43" fillId="38" borderId="0" applyNumberFormat="0" applyBorder="0" applyAlignment="0" applyProtection="0">
      <alignment vertical="center"/>
    </xf>
    <xf numFmtId="0" fontId="3" fillId="37" borderId="0" applyNumberFormat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43" fillId="38" borderId="0" applyNumberFormat="0" applyBorder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40" fillId="0" borderId="0">
      <alignment vertical="center"/>
    </xf>
    <xf numFmtId="0" fontId="2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/>
    <xf numFmtId="0" fontId="15" fillId="0" borderId="0">
      <alignment vertical="center"/>
    </xf>
    <xf numFmtId="0" fontId="55" fillId="0" borderId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0" fillId="0" borderId="0"/>
    <xf numFmtId="0" fontId="42" fillId="40" borderId="0" applyNumberFormat="0" applyBorder="0" applyAlignment="0" applyProtection="0">
      <alignment vertical="center"/>
    </xf>
    <xf numFmtId="0" fontId="47" fillId="0" borderId="0"/>
    <xf numFmtId="0" fontId="40" fillId="0" borderId="0"/>
    <xf numFmtId="0" fontId="0" fillId="0" borderId="0"/>
    <xf numFmtId="0" fontId="42" fillId="40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0" fillId="0" borderId="0"/>
    <xf numFmtId="0" fontId="41" fillId="2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7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3" fillId="37" borderId="0" applyNumberFormat="0" applyBorder="0" applyAlignment="0" applyProtection="0"/>
    <xf numFmtId="180" fontId="2" fillId="0" borderId="1">
      <alignment vertical="center"/>
      <protection locked="0"/>
    </xf>
    <xf numFmtId="0" fontId="57" fillId="45" borderId="16" applyNumberFormat="0" applyAlignment="0" applyProtection="0">
      <alignment vertical="center"/>
    </xf>
    <xf numFmtId="0" fontId="63" fillId="0" borderId="19" applyNumberFormat="0" applyFill="0" applyAlignment="0" applyProtection="0">
      <alignment vertical="center"/>
    </xf>
    <xf numFmtId="0" fontId="40" fillId="0" borderId="0"/>
    <xf numFmtId="0" fontId="15" fillId="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42" fillId="36" borderId="0" applyNumberFormat="0" applyBorder="0" applyAlignment="0" applyProtection="0">
      <alignment vertical="center"/>
    </xf>
    <xf numFmtId="0" fontId="0" fillId="0" borderId="0">
      <alignment vertical="center"/>
    </xf>
    <xf numFmtId="178" fontId="49" fillId="0" borderId="15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7" fillId="0" borderId="0">
      <alignment vertical="center"/>
    </xf>
    <xf numFmtId="0" fontId="40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3" fillId="43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66" fillId="37" borderId="16" applyNumberFormat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7" fillId="0" borderId="0"/>
    <xf numFmtId="0" fontId="3" fillId="45" borderId="0" applyNumberFormat="0" applyBorder="0" applyAlignment="0" applyProtection="0"/>
    <xf numFmtId="0" fontId="0" fillId="0" borderId="0">
      <protection locked="0"/>
    </xf>
    <xf numFmtId="0" fontId="47" fillId="0" borderId="0">
      <alignment vertical="center"/>
    </xf>
    <xf numFmtId="0" fontId="48" fillId="43" borderId="1" applyNumberFormat="0" applyBorder="0" applyAlignment="0" applyProtection="0">
      <alignment vertical="center"/>
    </xf>
    <xf numFmtId="0" fontId="0" fillId="0" borderId="0">
      <alignment vertical="center"/>
      <protection locked="0"/>
    </xf>
    <xf numFmtId="0" fontId="40" fillId="0" borderId="0"/>
    <xf numFmtId="181" fontId="47" fillId="0" borderId="0">
      <alignment vertical="center"/>
    </xf>
    <xf numFmtId="0" fontId="40" fillId="0" borderId="0">
      <alignment vertical="center"/>
    </xf>
    <xf numFmtId="178" fontId="49" fillId="0" borderId="15" applyAlignment="0" applyProtection="0"/>
    <xf numFmtId="0" fontId="3" fillId="42" borderId="0" applyNumberFormat="0" applyBorder="0" applyAlignment="0" applyProtection="0"/>
    <xf numFmtId="0" fontId="15" fillId="53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0" fillId="0" borderId="0"/>
    <xf numFmtId="0" fontId="50" fillId="35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0"/>
    <xf numFmtId="0" fontId="40" fillId="0" borderId="0"/>
    <xf numFmtId="0" fontId="45" fillId="39" borderId="0" applyNumberFormat="0" applyBorder="0" applyAlignment="0" applyProtection="0"/>
    <xf numFmtId="0" fontId="3" fillId="43" borderId="0" applyNumberFormat="0" applyBorder="0" applyAlignment="0" applyProtection="0">
      <alignment vertical="center"/>
    </xf>
    <xf numFmtId="0" fontId="47" fillId="0" borderId="0"/>
    <xf numFmtId="0" fontId="67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/>
    <xf numFmtId="0" fontId="3" fillId="43" borderId="0" applyNumberFormat="0" applyBorder="0" applyAlignment="0" applyProtection="0">
      <alignment vertical="center"/>
    </xf>
    <xf numFmtId="0" fontId="47" fillId="0" borderId="0"/>
    <xf numFmtId="0" fontId="43" fillId="38" borderId="0" applyNumberFormat="0" applyBorder="0" applyAlignment="0" applyProtection="0">
      <alignment vertical="center"/>
    </xf>
    <xf numFmtId="0" fontId="47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45" fillId="37" borderId="0" applyNumberFormat="0" applyBorder="0" applyAlignment="0" applyProtection="0"/>
    <xf numFmtId="0" fontId="56" fillId="42" borderId="0" applyNumberFormat="0" applyBorder="0" applyAlignment="0" applyProtection="0">
      <alignment vertical="center"/>
    </xf>
    <xf numFmtId="0" fontId="40" fillId="0" borderId="0"/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8" fillId="37" borderId="21" applyNumberFormat="0" applyAlignment="0" applyProtection="0">
      <alignment vertical="center"/>
    </xf>
    <xf numFmtId="0" fontId="45" fillId="37" borderId="0" applyNumberFormat="0" applyBorder="0" applyAlignment="0" applyProtection="0"/>
    <xf numFmtId="0" fontId="40" fillId="0" borderId="0">
      <alignment vertical="center"/>
    </xf>
    <xf numFmtId="49" fontId="0" fillId="0" borderId="0" applyFont="0" applyFill="0" applyBorder="0" applyAlignment="0" applyProtection="0"/>
    <xf numFmtId="0" fontId="40" fillId="0" borderId="0"/>
    <xf numFmtId="4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49" fontId="0" fillId="0" borderId="0" applyFont="0" applyFill="0" applyBorder="0" applyAlignment="0" applyProtection="0"/>
    <xf numFmtId="0" fontId="20" fillId="0" borderId="0">
      <alignment vertical="center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7" fillId="0" borderId="0"/>
    <xf numFmtId="180" fontId="2" fillId="0" borderId="1">
      <alignment vertical="center"/>
      <protection locked="0"/>
    </xf>
    <xf numFmtId="0" fontId="4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56" fillId="4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42" fillId="54" borderId="0" applyNumberFormat="0" applyBorder="0" applyAlignment="0" applyProtection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47" fillId="0" borderId="0"/>
    <xf numFmtId="0" fontId="40" fillId="0" borderId="0"/>
    <xf numFmtId="0" fontId="43" fillId="35" borderId="0" applyNumberFormat="0" applyBorder="0" applyAlignment="0" applyProtection="0">
      <alignment vertical="center"/>
    </xf>
    <xf numFmtId="0" fontId="47" fillId="0" borderId="0">
      <alignment vertical="center"/>
    </xf>
    <xf numFmtId="0" fontId="69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9" fillId="0" borderId="2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7" fillId="0" borderId="0"/>
    <xf numFmtId="0" fontId="41" fillId="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5" fillId="37" borderId="0" applyNumberFormat="0" applyBorder="0" applyAlignment="0" applyProtection="0"/>
    <xf numFmtId="0" fontId="47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0" fillId="0" borderId="0"/>
    <xf numFmtId="0" fontId="41" fillId="2" borderId="0" applyNumberFormat="0" applyBorder="0" applyAlignment="0" applyProtection="0">
      <alignment vertical="center"/>
    </xf>
    <xf numFmtId="0" fontId="46" fillId="0" borderId="0">
      <alignment vertical="top"/>
    </xf>
    <xf numFmtId="0" fontId="60" fillId="55" borderId="0" applyNumberFormat="0" applyBorder="0" applyAlignment="0" applyProtection="0">
      <alignment vertical="center"/>
    </xf>
    <xf numFmtId="178" fontId="49" fillId="0" borderId="15" applyAlignment="0" applyProtection="0"/>
    <xf numFmtId="0" fontId="43" fillId="35" borderId="0" applyNumberFormat="0" applyBorder="0" applyAlignment="0" applyProtection="0">
      <alignment vertical="center"/>
    </xf>
    <xf numFmtId="0" fontId="70" fillId="37" borderId="16" applyNumberFormat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3" fillId="37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40" fillId="0" borderId="0"/>
    <xf numFmtId="0" fontId="0" fillId="0" borderId="0" applyNumberFormat="0" applyFont="0" applyFill="0" applyBorder="0" applyAlignment="0" applyProtection="0">
      <alignment horizontal="left" vertical="center"/>
    </xf>
    <xf numFmtId="0" fontId="0" fillId="0" borderId="0">
      <alignment vertical="center"/>
    </xf>
    <xf numFmtId="0" fontId="3" fillId="37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 applyNumberFormat="0" applyFont="0" applyFill="0" applyBorder="0" applyAlignment="0" applyProtection="0">
      <alignment horizontal="left" vertical="center"/>
    </xf>
    <xf numFmtId="0" fontId="51" fillId="4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0" fillId="0" borderId="0"/>
    <xf numFmtId="0" fontId="40" fillId="0" borderId="0">
      <alignment vertical="center"/>
    </xf>
    <xf numFmtId="0" fontId="71" fillId="0" borderId="0"/>
    <xf numFmtId="0" fontId="41" fillId="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0" borderId="0"/>
    <xf numFmtId="0" fontId="43" fillId="38" borderId="0" applyNumberFormat="0" applyBorder="0" applyAlignment="0" applyProtection="0">
      <alignment vertical="center"/>
    </xf>
    <xf numFmtId="0" fontId="3" fillId="2" borderId="0" applyNumberFormat="0" applyBorder="0" applyAlignment="0" applyProtection="0"/>
    <xf numFmtId="0" fontId="71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40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7" fillId="0" borderId="0">
      <alignment vertical="center"/>
    </xf>
    <xf numFmtId="178" fontId="49" fillId="0" borderId="15" applyAlignment="0" applyProtection="0">
      <alignment vertical="center"/>
    </xf>
    <xf numFmtId="0" fontId="40" fillId="0" borderId="0"/>
    <xf numFmtId="0" fontId="43" fillId="3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71" fillId="0" borderId="0"/>
    <xf numFmtId="0" fontId="0" fillId="0" borderId="0"/>
    <xf numFmtId="0" fontId="42" fillId="44" borderId="0" applyNumberFormat="0" applyBorder="0" applyAlignment="0" applyProtection="0">
      <alignment vertical="center"/>
    </xf>
    <xf numFmtId="178" fontId="49" fillId="0" borderId="15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7" fillId="0" borderId="0"/>
    <xf numFmtId="0" fontId="40" fillId="0" borderId="0">
      <alignment vertical="center"/>
    </xf>
    <xf numFmtId="0" fontId="45" fillId="39" borderId="0" applyNumberFormat="0" applyBorder="0" applyAlignment="0" applyProtection="0">
      <alignment vertical="center"/>
    </xf>
    <xf numFmtId="0" fontId="40" fillId="0" borderId="0"/>
    <xf numFmtId="0" fontId="3" fillId="43" borderId="0" applyNumberFormat="0" applyBorder="0" applyAlignment="0" applyProtection="0"/>
    <xf numFmtId="0" fontId="40" fillId="0" borderId="0">
      <alignment vertical="center"/>
    </xf>
    <xf numFmtId="0" fontId="42" fillId="5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0" fillId="0" borderId="0"/>
    <xf numFmtId="177" fontId="47" fillId="0" borderId="14" applyFill="0" applyProtection="0">
      <alignment horizontal="right" vertical="center"/>
    </xf>
    <xf numFmtId="0" fontId="42" fillId="5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40" fillId="0" borderId="0">
      <alignment vertical="center"/>
    </xf>
    <xf numFmtId="0" fontId="45" fillId="41" borderId="0" applyNumberFormat="0" applyBorder="0" applyAlignment="0" applyProtection="0"/>
    <xf numFmtId="0" fontId="47" fillId="0" borderId="0"/>
    <xf numFmtId="0" fontId="47" fillId="0" borderId="0"/>
    <xf numFmtId="178" fontId="49" fillId="0" borderId="15" applyAlignment="0" applyProtection="0"/>
    <xf numFmtId="0" fontId="41" fillId="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61" fillId="0" borderId="0" applyNumberFormat="0" applyFill="0" applyBorder="0" applyAlignment="0" applyProtection="0"/>
    <xf numFmtId="0" fontId="3" fillId="45" borderId="0" applyNumberFormat="0" applyBorder="0" applyAlignment="0" applyProtection="0"/>
    <xf numFmtId="0" fontId="58" fillId="0" borderId="0"/>
    <xf numFmtId="0" fontId="57" fillId="45" borderId="16" applyNumberFormat="0" applyAlignment="0" applyProtection="0">
      <alignment vertical="center"/>
    </xf>
    <xf numFmtId="0" fontId="40" fillId="0" borderId="0">
      <alignment vertical="center"/>
    </xf>
    <xf numFmtId="0" fontId="57" fillId="45" borderId="16" applyNumberFormat="0" applyAlignment="0" applyProtection="0">
      <alignment vertical="center"/>
    </xf>
    <xf numFmtId="0" fontId="40" fillId="0" borderId="0"/>
    <xf numFmtId="0" fontId="57" fillId="45" borderId="16" applyNumberFormat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178" fontId="49" fillId="0" borderId="15" applyAlignment="0" applyProtection="0">
      <alignment vertical="center"/>
    </xf>
    <xf numFmtId="0" fontId="4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56" fillId="4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3" borderId="20" applyNumberFormat="0" applyFont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40" fillId="0" borderId="0">
      <alignment vertical="center"/>
    </xf>
    <xf numFmtId="0" fontId="40" fillId="0" borderId="0"/>
    <xf numFmtId="9" fontId="0" fillId="0" borderId="0" applyFont="0" applyFill="0" applyBorder="0" applyAlignment="0" applyProtection="0"/>
    <xf numFmtId="0" fontId="40" fillId="0" borderId="0">
      <alignment vertical="center"/>
    </xf>
    <xf numFmtId="0" fontId="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0"/>
    <xf numFmtId="0" fontId="47" fillId="0" borderId="0">
      <alignment vertical="center"/>
    </xf>
    <xf numFmtId="0" fontId="46" fillId="0" borderId="0">
      <alignment vertical="top"/>
    </xf>
    <xf numFmtId="0" fontId="46" fillId="0" borderId="0">
      <alignment vertical="top"/>
    </xf>
    <xf numFmtId="0" fontId="56" fillId="2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4" fillId="0" borderId="0"/>
    <xf numFmtId="0" fontId="3" fillId="43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2" fontId="55" fillId="0" borderId="0" applyProtection="0">
      <alignment vertical="center"/>
    </xf>
    <xf numFmtId="0" fontId="58" fillId="0" borderId="0"/>
    <xf numFmtId="0" fontId="20" fillId="0" borderId="0">
      <alignment vertical="center"/>
    </xf>
    <xf numFmtId="0" fontId="62" fillId="35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3" fillId="43" borderId="0" applyNumberFormat="0" applyBorder="0" applyAlignment="0" applyProtection="0">
      <alignment vertical="center"/>
    </xf>
    <xf numFmtId="0" fontId="58" fillId="0" borderId="0">
      <alignment vertical="center"/>
    </xf>
    <xf numFmtId="0" fontId="3" fillId="43" borderId="0" applyNumberFormat="0" applyBorder="0" applyAlignment="0" applyProtection="0"/>
    <xf numFmtId="0" fontId="5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58" fillId="0" borderId="0"/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8" fillId="37" borderId="21" applyNumberFormat="0" applyAlignment="0" applyProtection="0">
      <alignment vertical="center"/>
    </xf>
    <xf numFmtId="0" fontId="0" fillId="0" borderId="0"/>
    <xf numFmtId="0" fontId="3" fillId="43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58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42" fillId="36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4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42" fillId="36" borderId="0" applyNumberFormat="0" applyBorder="0" applyAlignment="0" applyProtection="0">
      <alignment vertical="center"/>
    </xf>
    <xf numFmtId="49" fontId="0" fillId="0" borderId="0" applyFont="0" applyFill="0" applyBorder="0" applyAlignment="0" applyProtection="0">
      <alignment vertical="center"/>
    </xf>
    <xf numFmtId="49" fontId="0" fillId="0" borderId="0" applyFont="0" applyFill="0" applyBorder="0" applyAlignment="0" applyProtection="0"/>
    <xf numFmtId="179" fontId="54" fillId="49" borderId="0"/>
    <xf numFmtId="49" fontId="0" fillId="0" borderId="0" applyFont="0" applyFill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74" fillId="0" borderId="4" applyNumberFormat="0" applyFill="0" applyProtection="0">
      <alignment horizontal="center" vertical="center"/>
    </xf>
    <xf numFmtId="0" fontId="46" fillId="0" borderId="0">
      <alignment vertical="top"/>
    </xf>
    <xf numFmtId="0" fontId="43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" fillId="0" borderId="0"/>
    <xf numFmtId="0" fontId="56" fillId="2" borderId="0" applyNumberFormat="0" applyBorder="0" applyAlignment="0" applyProtection="0">
      <alignment vertical="center"/>
    </xf>
    <xf numFmtId="0" fontId="7" fillId="0" borderId="0"/>
    <xf numFmtId="0" fontId="47" fillId="0" borderId="0"/>
    <xf numFmtId="0" fontId="7" fillId="0" borderId="0">
      <alignment vertical="center"/>
    </xf>
    <xf numFmtId="0" fontId="56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3" fillId="35" borderId="0" applyNumberFormat="0" applyBorder="0" applyAlignment="0" applyProtection="0">
      <alignment vertical="center"/>
    </xf>
    <xf numFmtId="0" fontId="76" fillId="57" borderId="0" applyNumberFormat="0" applyBorder="0" applyAlignment="0" applyProtection="0">
      <alignment vertical="center"/>
    </xf>
    <xf numFmtId="0" fontId="40" fillId="0" borderId="0"/>
    <xf numFmtId="0" fontId="43" fillId="35" borderId="0" applyNumberFormat="0" applyBorder="0" applyAlignment="0" applyProtection="0">
      <alignment vertical="center"/>
    </xf>
    <xf numFmtId="0" fontId="76" fillId="5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0" borderId="0"/>
    <xf numFmtId="0" fontId="7" fillId="0" borderId="0"/>
    <xf numFmtId="0" fontId="7" fillId="0" borderId="0">
      <alignment vertical="center"/>
    </xf>
    <xf numFmtId="178" fontId="49" fillId="0" borderId="15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7" fillId="0" borderId="0"/>
    <xf numFmtId="0" fontId="3" fillId="3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44" fillId="0" borderId="23" applyNumberFormat="0" applyAlignment="0" applyProtection="0">
      <alignment horizontal="left" vertical="center"/>
    </xf>
    <xf numFmtId="0" fontId="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51" fillId="58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4" fillId="0" borderId="13">
      <alignment horizontal="left" vertical="center"/>
    </xf>
    <xf numFmtId="0" fontId="7" fillId="0" borderId="0"/>
    <xf numFmtId="0" fontId="42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3" fillId="35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7" fillId="0" borderId="0"/>
    <xf numFmtId="0" fontId="41" fillId="4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5" fillId="39" borderId="0" applyNumberFormat="0" applyBorder="0" applyAlignment="0" applyProtection="0"/>
    <xf numFmtId="0" fontId="15" fillId="51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42" borderId="0" applyNumberFormat="0" applyBorder="0" applyAlignment="0" applyProtection="0"/>
    <xf numFmtId="0" fontId="47" fillId="0" borderId="0"/>
    <xf numFmtId="0" fontId="41" fillId="42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47" fillId="0" borderId="0">
      <alignment vertical="center"/>
    </xf>
    <xf numFmtId="178" fontId="49" fillId="0" borderId="15" applyAlignment="0" applyProtection="0"/>
    <xf numFmtId="0" fontId="3" fillId="4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181" fontId="47" fillId="0" borderId="0"/>
    <xf numFmtId="0" fontId="47" fillId="0" borderId="0"/>
    <xf numFmtId="178" fontId="49" fillId="0" borderId="15" applyAlignment="0" applyProtection="0"/>
    <xf numFmtId="0" fontId="3" fillId="42" borderId="0" applyNumberFormat="0" applyBorder="0" applyAlignment="0" applyProtection="0"/>
    <xf numFmtId="0" fontId="0" fillId="43" borderId="20" applyNumberFormat="0" applyFont="0" applyAlignment="0" applyProtection="0">
      <alignment vertical="center"/>
    </xf>
    <xf numFmtId="178" fontId="49" fillId="0" borderId="15" applyAlignment="0" applyProtection="0"/>
    <xf numFmtId="0" fontId="47" fillId="0" borderId="0">
      <alignment vertical="center"/>
    </xf>
    <xf numFmtId="178" fontId="49" fillId="0" borderId="15" applyAlignment="0" applyProtection="0"/>
    <xf numFmtId="0" fontId="3" fillId="42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15" fillId="0" borderId="0">
      <alignment vertical="center"/>
    </xf>
    <xf numFmtId="0" fontId="46" fillId="0" borderId="0">
      <alignment vertical="top"/>
    </xf>
    <xf numFmtId="0" fontId="6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8" fillId="0" borderId="0">
      <alignment vertical="center"/>
    </xf>
    <xf numFmtId="178" fontId="49" fillId="0" borderId="15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178" fontId="49" fillId="0" borderId="15" applyAlignment="0" applyProtection="0"/>
    <xf numFmtId="0" fontId="58" fillId="0" borderId="0">
      <alignment vertical="center"/>
    </xf>
    <xf numFmtId="0" fontId="77" fillId="0" borderId="0" applyProtection="0"/>
    <xf numFmtId="0" fontId="40" fillId="0" borderId="0"/>
    <xf numFmtId="0" fontId="41" fillId="2" borderId="0" applyNumberFormat="0" applyBorder="0" applyAlignment="0" applyProtection="0">
      <alignment vertical="center"/>
    </xf>
    <xf numFmtId="0" fontId="15" fillId="0" borderId="0">
      <alignment vertical="center"/>
    </xf>
    <xf numFmtId="41" fontId="0" fillId="0" borderId="0" applyFont="0" applyFill="0" applyBorder="0" applyAlignment="0" applyProtection="0"/>
    <xf numFmtId="0" fontId="40" fillId="0" borderId="0">
      <alignment vertical="center"/>
    </xf>
    <xf numFmtId="0" fontId="50" fillId="35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0" fillId="0" borderId="0">
      <alignment vertical="center"/>
    </xf>
    <xf numFmtId="0" fontId="42" fillId="5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0" fillId="0" borderId="0"/>
    <xf numFmtId="0" fontId="41" fillId="2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0" fillId="0" borderId="0">
      <alignment vertical="center"/>
    </xf>
    <xf numFmtId="0" fontId="3" fillId="51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78" fillId="0" borderId="0">
      <alignment horizontal="center" vertical="center" wrapText="1"/>
      <protection locked="0"/>
    </xf>
    <xf numFmtId="0" fontId="15" fillId="38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40" fillId="0" borderId="0"/>
    <xf numFmtId="0" fontId="45" fillId="45" borderId="0" applyNumberFormat="0" applyBorder="0" applyAlignment="0" applyProtection="0"/>
    <xf numFmtId="0" fontId="40" fillId="0" borderId="0">
      <alignment vertical="center"/>
    </xf>
    <xf numFmtId="0" fontId="15" fillId="38" borderId="0" applyNumberFormat="0" applyBorder="0" applyAlignment="0" applyProtection="0">
      <alignment vertical="center"/>
    </xf>
    <xf numFmtId="0" fontId="40" fillId="0" borderId="0"/>
    <xf numFmtId="0" fontId="41" fillId="2" borderId="0" applyNumberFormat="0" applyBorder="0" applyAlignment="0" applyProtection="0">
      <alignment vertical="center"/>
    </xf>
    <xf numFmtId="0" fontId="40" fillId="0" borderId="0">
      <alignment vertical="center"/>
    </xf>
    <xf numFmtId="0" fontId="7" fillId="0" borderId="0">
      <alignment vertical="center"/>
    </xf>
    <xf numFmtId="0" fontId="79" fillId="42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46" fillId="0" borderId="0">
      <alignment vertical="top"/>
    </xf>
    <xf numFmtId="0" fontId="43" fillId="35" borderId="0" applyNumberFormat="0" applyBorder="0" applyAlignment="0" applyProtection="0">
      <alignment vertical="center"/>
    </xf>
    <xf numFmtId="0" fontId="0" fillId="0" borderId="0"/>
    <xf numFmtId="0" fontId="68" fillId="37" borderId="21" applyNumberFormat="0" applyAlignment="0" applyProtection="0">
      <alignment vertical="center"/>
    </xf>
    <xf numFmtId="0" fontId="0" fillId="0" borderId="0"/>
    <xf numFmtId="0" fontId="80" fillId="41" borderId="24" applyNumberFormat="0" applyAlignment="0" applyProtection="0">
      <alignment vertical="center"/>
    </xf>
    <xf numFmtId="0" fontId="46" fillId="0" borderId="0">
      <alignment vertical="top"/>
    </xf>
    <xf numFmtId="0" fontId="43" fillId="35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81" fillId="0" borderId="25" applyNumberFormat="0" applyFill="0" applyAlignment="0" applyProtection="0">
      <alignment vertical="center"/>
    </xf>
    <xf numFmtId="0" fontId="46" fillId="0" borderId="0">
      <alignment vertical="top"/>
    </xf>
    <xf numFmtId="0" fontId="46" fillId="0" borderId="0">
      <alignment vertical="top"/>
    </xf>
    <xf numFmtId="0" fontId="3" fillId="45" borderId="0" applyNumberFormat="0" applyBorder="0" applyAlignment="0" applyProtection="0"/>
    <xf numFmtId="0" fontId="46" fillId="0" borderId="0">
      <alignment vertical="top"/>
    </xf>
    <xf numFmtId="0" fontId="46" fillId="0" borderId="0">
      <alignment vertical="top"/>
    </xf>
    <xf numFmtId="0" fontId="15" fillId="4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6" fillId="0" borderId="0">
      <alignment vertical="top"/>
    </xf>
    <xf numFmtId="178" fontId="49" fillId="0" borderId="15" applyAlignment="0" applyProtection="0"/>
    <xf numFmtId="0" fontId="51" fillId="54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3" fillId="51" borderId="0" applyNumberFormat="0" applyBorder="0" applyAlignment="0" applyProtection="0"/>
    <xf numFmtId="0" fontId="82" fillId="0" borderId="26" applyNumberFormat="0" applyFill="0" applyAlignment="0" applyProtection="0">
      <alignment vertical="center"/>
    </xf>
    <xf numFmtId="0" fontId="40" fillId="0" borderId="0"/>
    <xf numFmtId="176" fontId="0" fillId="0" borderId="0" applyFont="0" applyFill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178" fontId="49" fillId="0" borderId="15" applyAlignment="0" applyProtection="0"/>
    <xf numFmtId="0" fontId="15" fillId="51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0" fillId="0" borderId="0">
      <alignment vertical="center"/>
    </xf>
    <xf numFmtId="0" fontId="15" fillId="51" borderId="0" applyNumberFormat="0" applyBorder="0" applyAlignment="0" applyProtection="0">
      <alignment vertical="center"/>
    </xf>
    <xf numFmtId="0" fontId="3" fillId="51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40" fillId="0" borderId="0">
      <alignment vertical="center"/>
      <protection locked="0"/>
    </xf>
    <xf numFmtId="0" fontId="15" fillId="50" borderId="0">
      <alignment horizontal="left" vertical="center"/>
    </xf>
    <xf numFmtId="0" fontId="40" fillId="0" borderId="0"/>
    <xf numFmtId="0" fontId="15" fillId="51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40" fillId="0" borderId="0">
      <protection locked="0"/>
    </xf>
    <xf numFmtId="0" fontId="72" fillId="2" borderId="0" applyNumberFormat="0" applyBorder="0" applyAlignment="0" applyProtection="0">
      <alignment vertical="center"/>
    </xf>
    <xf numFmtId="0" fontId="15" fillId="50" borderId="0">
      <alignment horizontal="left" vertical="center"/>
    </xf>
    <xf numFmtId="0" fontId="43" fillId="35" borderId="0" applyNumberFormat="0" applyBorder="0" applyAlignment="0" applyProtection="0">
      <alignment vertical="center"/>
    </xf>
    <xf numFmtId="0" fontId="44" fillId="0" borderId="13">
      <alignment horizontal="left" vertical="center"/>
    </xf>
    <xf numFmtId="0" fontId="40" fillId="0" borderId="0">
      <alignment vertical="center"/>
    </xf>
    <xf numFmtId="0" fontId="83" fillId="0" borderId="0">
      <alignment vertical="center"/>
    </xf>
    <xf numFmtId="0" fontId="47" fillId="0" borderId="0"/>
    <xf numFmtId="0" fontId="47" fillId="0" borderId="0">
      <alignment vertical="center"/>
    </xf>
    <xf numFmtId="0" fontId="47" fillId="0" borderId="0"/>
    <xf numFmtId="0" fontId="47" fillId="0" borderId="0">
      <alignment vertical="center"/>
    </xf>
    <xf numFmtId="0" fontId="0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/>
    <xf numFmtId="0" fontId="42" fillId="36" borderId="0" applyNumberFormat="0" applyBorder="0" applyAlignment="0" applyProtection="0">
      <alignment vertical="center"/>
    </xf>
    <xf numFmtId="0" fontId="84" fillId="37" borderId="21" applyNumberFormat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7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7" fillId="0" borderId="0"/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/>
    <xf numFmtId="0" fontId="42" fillId="5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7" fillId="0" borderId="0">
      <alignment vertical="center"/>
    </xf>
    <xf numFmtId="0" fontId="41" fillId="4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55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59" fillId="52" borderId="17">
      <alignment vertical="center"/>
      <protection locked="0"/>
    </xf>
    <xf numFmtId="0" fontId="47" fillId="0" borderId="0"/>
    <xf numFmtId="0" fontId="47" fillId="0" borderId="0">
      <alignment vertical="center"/>
    </xf>
    <xf numFmtId="0" fontId="60" fillId="4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0" fillId="0" borderId="0"/>
    <xf numFmtId="0" fontId="7" fillId="0" borderId="0">
      <alignment vertical="center"/>
    </xf>
    <xf numFmtId="0" fontId="5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63" fillId="0" borderId="19" applyNumberFormat="0" applyFill="0" applyAlignment="0" applyProtection="0">
      <alignment vertical="center"/>
    </xf>
    <xf numFmtId="0" fontId="40" fillId="0" borderId="0">
      <alignment vertical="center"/>
    </xf>
    <xf numFmtId="0" fontId="72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40" fillId="0" borderId="0"/>
    <xf numFmtId="0" fontId="40" fillId="0" borderId="0">
      <alignment vertical="center"/>
    </xf>
    <xf numFmtId="0" fontId="85" fillId="59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0"/>
    <xf numFmtId="0" fontId="3" fillId="43" borderId="0" applyNumberFormat="0" applyBorder="0" applyAlignment="0" applyProtection="0"/>
    <xf numFmtId="0" fontId="47" fillId="0" borderId="0">
      <alignment vertical="center"/>
    </xf>
    <xf numFmtId="0" fontId="3" fillId="43" borderId="0" applyNumberFormat="0" applyBorder="0" applyAlignment="0" applyProtection="0"/>
    <xf numFmtId="0" fontId="47" fillId="0" borderId="4" applyNumberFormat="0" applyFill="0" applyProtection="0">
      <alignment horizontal="left" vertical="center"/>
    </xf>
    <xf numFmtId="0" fontId="3" fillId="45" borderId="0" applyNumberFormat="0" applyBorder="0" applyAlignment="0" applyProtection="0">
      <alignment vertical="center"/>
    </xf>
    <xf numFmtId="0" fontId="47" fillId="0" borderId="0"/>
    <xf numFmtId="0" fontId="56" fillId="2" borderId="0" applyNumberFormat="0" applyBorder="0" applyAlignment="0" applyProtection="0">
      <alignment vertical="center"/>
    </xf>
    <xf numFmtId="0" fontId="47" fillId="0" borderId="0">
      <alignment vertical="center"/>
    </xf>
    <xf numFmtId="0" fontId="40" fillId="0" borderId="0"/>
    <xf numFmtId="0" fontId="42" fillId="34" borderId="0" applyNumberFormat="0" applyBorder="0" applyAlignment="0" applyProtection="0">
      <alignment vertical="center"/>
    </xf>
    <xf numFmtId="180" fontId="2" fillId="0" borderId="1">
      <alignment vertical="center"/>
      <protection locked="0"/>
    </xf>
    <xf numFmtId="0" fontId="0" fillId="0" borderId="0">
      <alignment vertical="center"/>
    </xf>
    <xf numFmtId="0" fontId="40" fillId="0" borderId="0"/>
    <xf numFmtId="0" fontId="82" fillId="0" borderId="26" applyNumberFormat="0" applyFill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180" fontId="2" fillId="0" borderId="1">
      <alignment vertical="center"/>
      <protection locked="0"/>
    </xf>
    <xf numFmtId="0" fontId="64" fillId="42" borderId="0" applyNumberFormat="0" applyBorder="0" applyAlignment="0" applyProtection="0">
      <alignment vertical="center"/>
    </xf>
    <xf numFmtId="0" fontId="40" fillId="0" borderId="0">
      <alignment vertical="center"/>
    </xf>
    <xf numFmtId="0" fontId="43" fillId="35" borderId="0" applyNumberFormat="0" applyBorder="0" applyAlignment="0" applyProtection="0">
      <alignment vertical="center"/>
    </xf>
    <xf numFmtId="178" fontId="49" fillId="0" borderId="15" applyAlignment="0" applyProtection="0">
      <alignment vertical="center"/>
    </xf>
    <xf numFmtId="0" fontId="45" fillId="41" borderId="0" applyNumberFormat="0" applyBorder="0" applyAlignment="0" applyProtection="0"/>
    <xf numFmtId="0" fontId="3" fillId="51" borderId="0" applyNumberFormat="0" applyBorder="0" applyAlignment="0" applyProtection="0">
      <alignment vertical="center"/>
    </xf>
    <xf numFmtId="0" fontId="7" fillId="0" borderId="0">
      <alignment vertical="center"/>
    </xf>
    <xf numFmtId="0" fontId="53" fillId="38" borderId="0" applyNumberFormat="0" applyBorder="0" applyAlignment="0" applyProtection="0">
      <alignment vertical="center"/>
    </xf>
    <xf numFmtId="0" fontId="45" fillId="41" borderId="0" applyNumberFormat="0" applyBorder="0" applyAlignment="0" applyProtection="0"/>
    <xf numFmtId="0" fontId="0" fillId="0" borderId="0">
      <alignment vertical="center"/>
    </xf>
    <xf numFmtId="0" fontId="15" fillId="51" borderId="0" applyNumberFormat="0" applyBorder="0" applyAlignment="0" applyProtection="0">
      <alignment vertical="center"/>
    </xf>
    <xf numFmtId="0" fontId="3" fillId="51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/>
    <xf numFmtId="0" fontId="20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50" borderId="0">
      <alignment horizontal="right" vertical="center"/>
    </xf>
    <xf numFmtId="38" fontId="0" fillId="0" borderId="0" applyFont="0" applyFill="0" applyBorder="0" applyAlignment="0" applyProtection="0"/>
    <xf numFmtId="0" fontId="42" fillId="40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47" fillId="0" borderId="4" applyNumberFormat="0" applyFill="0" applyProtection="0">
      <alignment horizontal="left"/>
    </xf>
    <xf numFmtId="178" fontId="49" fillId="0" borderId="15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50" borderId="0">
      <alignment horizontal="right" vertical="center"/>
    </xf>
    <xf numFmtId="0" fontId="42" fillId="40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47" fillId="0" borderId="4" applyNumberFormat="0" applyFill="0" applyProtection="0">
      <alignment horizontal="left" vertical="center"/>
    </xf>
    <xf numFmtId="178" fontId="49" fillId="0" borderId="15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178" fontId="49" fillId="0" borderId="15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15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/>
    <xf numFmtId="0" fontId="0" fillId="0" borderId="0">
      <alignment vertical="center"/>
    </xf>
    <xf numFmtId="0" fontId="42" fillId="40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178" fontId="49" fillId="0" borderId="15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59" fillId="52" borderId="17">
      <alignment vertical="center"/>
      <protection locked="0"/>
    </xf>
    <xf numFmtId="0" fontId="15" fillId="4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178" fontId="49" fillId="0" borderId="15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0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85" fillId="5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45" fillId="58" borderId="0" applyNumberFormat="0" applyBorder="0" applyAlignment="0" applyProtection="0"/>
    <xf numFmtId="0" fontId="41" fillId="42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59" fillId="52" borderId="17">
      <protection locked="0"/>
    </xf>
    <xf numFmtId="0" fontId="60" fillId="35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2" fillId="36" borderId="0" applyNumberFormat="0" applyBorder="0" applyAlignment="0" applyProtection="0">
      <alignment vertical="center"/>
    </xf>
    <xf numFmtId="0" fontId="82" fillId="0" borderId="26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" fillId="0" borderId="0">
      <alignment vertical="center"/>
    </xf>
    <xf numFmtId="0" fontId="60" fillId="2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183" fontId="46" fillId="0" borderId="0" applyFill="0" applyBorder="0" applyAlignment="0">
      <alignment vertical="center"/>
    </xf>
    <xf numFmtId="0" fontId="78" fillId="0" borderId="0">
      <alignment horizontal="center" wrapText="1"/>
      <protection locked="0"/>
    </xf>
    <xf numFmtId="0" fontId="60" fillId="3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40" fontId="0" fillId="0" borderId="0" applyFont="0" applyFill="0" applyBorder="0" applyAlignment="0" applyProtection="0"/>
    <xf numFmtId="0" fontId="59" fillId="52" borderId="17">
      <protection locked="0"/>
    </xf>
    <xf numFmtId="0" fontId="56" fillId="42" borderId="0" applyNumberFormat="0" applyBorder="0" applyAlignment="0" applyProtection="0">
      <alignment vertical="center"/>
    </xf>
    <xf numFmtId="0" fontId="60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0" fillId="45" borderId="0" applyNumberFormat="0" applyBorder="0" applyAlignment="0" applyProtection="0">
      <alignment vertical="center"/>
    </xf>
    <xf numFmtId="0" fontId="3" fillId="43" borderId="0" applyNumberFormat="0" applyBorder="0" applyAlignment="0" applyProtection="0"/>
    <xf numFmtId="0" fontId="60" fillId="45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3" fillId="51" borderId="0" applyNumberFormat="0" applyBorder="0" applyAlignment="0" applyProtection="0"/>
    <xf numFmtId="0" fontId="74" fillId="0" borderId="4" applyNumberFormat="0" applyFill="0" applyProtection="0">
      <alignment horizont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6" fillId="2" borderId="0" applyNumberFormat="0" applyBorder="0" applyAlignment="0" applyProtection="0"/>
    <xf numFmtId="0" fontId="42" fillId="34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56" fillId="2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56" fillId="2" borderId="0" applyNumberFormat="0" applyBorder="0" applyAlignment="0" applyProtection="0"/>
    <xf numFmtId="0" fontId="15" fillId="47" borderId="0" applyNumberFormat="0" applyBorder="0" applyAlignment="0" applyProtection="0">
      <alignment vertical="center"/>
    </xf>
    <xf numFmtId="0" fontId="56" fillId="2" borderId="0" applyNumberFormat="0" applyBorder="0" applyAlignment="0" applyProtection="0"/>
    <xf numFmtId="0" fontId="15" fillId="4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6" fillId="2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5" fillId="5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56" fillId="2" borderId="0" applyNumberFormat="0" applyBorder="0" applyAlignment="0" applyProtection="0"/>
    <xf numFmtId="0" fontId="15" fillId="38" borderId="0" applyNumberFormat="0" applyBorder="0" applyAlignment="0" applyProtection="0">
      <alignment vertical="center"/>
    </xf>
    <xf numFmtId="184" fontId="87" fillId="0" borderId="0"/>
    <xf numFmtId="0" fontId="15" fillId="38" borderId="0" applyNumberFormat="0" applyBorder="0" applyAlignment="0" applyProtection="0">
      <alignment vertical="center"/>
    </xf>
    <xf numFmtId="184" fontId="87" fillId="0" borderId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184" fontId="87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184" fontId="87" fillId="0" borderId="0"/>
    <xf numFmtId="0" fontId="15" fillId="3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3" fontId="88" fillId="0" borderId="0">
      <alignment vertical="center"/>
    </xf>
    <xf numFmtId="0" fontId="46" fillId="0" borderId="0">
      <alignment vertical="top"/>
    </xf>
    <xf numFmtId="0" fontId="15" fillId="39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3" fontId="88" fillId="0" borderId="0"/>
    <xf numFmtId="0" fontId="89" fillId="0" borderId="0" applyNumberFormat="0" applyFill="0" applyBorder="0" applyAlignment="0" applyProtection="0">
      <alignment vertical="center"/>
    </xf>
    <xf numFmtId="0" fontId="0" fillId="0" borderId="0"/>
    <xf numFmtId="0" fontId="15" fillId="39" borderId="0" applyNumberFormat="0" applyBorder="0" applyAlignment="0" applyProtection="0">
      <alignment vertical="center"/>
    </xf>
    <xf numFmtId="3" fontId="88" fillId="0" borderId="0">
      <alignment vertical="center"/>
    </xf>
    <xf numFmtId="0" fontId="89" fillId="0" borderId="0" applyNumberFormat="0" applyFill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90" fillId="0" borderId="22" applyNumberFormat="0" applyFill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3" fontId="88" fillId="0" borderId="0"/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185" fontId="71" fillId="0" borderId="0">
      <alignment vertical="center"/>
    </xf>
    <xf numFmtId="0" fontId="60" fillId="47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42" fillId="5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3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43" fillId="35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180" fontId="2" fillId="0" borderId="1">
      <alignment vertical="center"/>
      <protection locked="0"/>
    </xf>
    <xf numFmtId="0" fontId="42" fillId="4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/>
    <xf numFmtId="0" fontId="42" fillId="46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top"/>
      <protection locked="0"/>
    </xf>
    <xf numFmtId="0" fontId="43" fillId="35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14" fontId="78" fillId="0" borderId="0">
      <alignment horizontal="center" wrapText="1"/>
      <protection locked="0"/>
    </xf>
    <xf numFmtId="0" fontId="42" fillId="44" borderId="0" applyNumberFormat="0" applyBorder="0" applyAlignment="0" applyProtection="0">
      <alignment vertical="center"/>
    </xf>
    <xf numFmtId="14" fontId="78" fillId="0" borderId="0">
      <alignment horizontal="center" vertical="center" wrapText="1"/>
      <protection locked="0"/>
    </xf>
    <xf numFmtId="0" fontId="72" fillId="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" fillId="51" borderId="0" applyNumberFormat="0" applyBorder="0" applyAlignment="0" applyProtection="0"/>
    <xf numFmtId="0" fontId="40" fillId="0" borderId="0">
      <alignment vertical="center"/>
      <protection locked="0"/>
    </xf>
    <xf numFmtId="0" fontId="86" fillId="35" borderId="0" applyNumberFormat="0" applyBorder="0" applyAlignment="0" applyProtection="0"/>
    <xf numFmtId="0" fontId="42" fillId="44" borderId="0" applyNumberFormat="0" applyBorder="0" applyAlignment="0" applyProtection="0">
      <alignment vertical="center"/>
    </xf>
    <xf numFmtId="14" fontId="78" fillId="0" borderId="0">
      <alignment horizontal="center" wrapText="1"/>
      <protection locked="0"/>
    </xf>
    <xf numFmtId="0" fontId="42" fillId="46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59" fillId="52" borderId="17">
      <protection locked="0"/>
    </xf>
    <xf numFmtId="0" fontId="42" fillId="58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7" borderId="0" applyNumberFormat="0" applyBorder="0" applyAlignment="0" applyProtection="0"/>
    <xf numFmtId="0" fontId="72" fillId="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59" fillId="52" borderId="17">
      <alignment vertical="center"/>
      <protection locked="0"/>
    </xf>
    <xf numFmtId="0" fontId="42" fillId="5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92" fillId="0" borderId="0"/>
    <xf numFmtId="0" fontId="42" fillId="58" borderId="0" applyNumberFormat="0" applyBorder="0" applyAlignment="0" applyProtection="0">
      <alignment vertical="center"/>
    </xf>
    <xf numFmtId="0" fontId="59" fillId="52" borderId="17">
      <protection locked="0"/>
    </xf>
    <xf numFmtId="0" fontId="42" fillId="58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51" fillId="58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0" fillId="0" borderId="0">
      <protection locked="0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" fillId="51" borderId="0" applyNumberFormat="0" applyBorder="0" applyAlignment="0" applyProtection="0"/>
    <xf numFmtId="0" fontId="3" fillId="51" borderId="0" applyNumberFormat="0" applyBorder="0" applyAlignment="0" applyProtection="0">
      <alignment vertical="center"/>
    </xf>
    <xf numFmtId="0" fontId="3" fillId="51" borderId="0" applyNumberFormat="0" applyBorder="0" applyAlignment="0" applyProtection="0"/>
    <xf numFmtId="0" fontId="62" fillId="38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" fillId="51" borderId="0" applyNumberFormat="0" applyBorder="0" applyAlignment="0" applyProtection="0"/>
    <xf numFmtId="0" fontId="62" fillId="38" borderId="0" applyNumberFormat="0" applyBorder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93" fillId="0" borderId="0">
      <alignment vertical="center"/>
    </xf>
    <xf numFmtId="0" fontId="45" fillId="34" borderId="0" applyNumberFormat="0" applyBorder="0" applyAlignment="0" applyProtection="0"/>
    <xf numFmtId="0" fontId="3" fillId="51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3" fillId="51" borderId="0" applyNumberFormat="0" applyBorder="0" applyAlignment="0" applyProtection="0"/>
    <xf numFmtId="0" fontId="42" fillId="46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43" borderId="0" applyNumberFormat="0" applyBorder="0" applyAlignment="0" applyProtection="0"/>
    <xf numFmtId="0" fontId="45" fillId="39" borderId="0" applyNumberFormat="0" applyBorder="0" applyAlignment="0" applyProtection="0"/>
    <xf numFmtId="0" fontId="94" fillId="0" borderId="0" applyNumberFormat="0" applyFill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5" fillId="39" borderId="0" applyNumberFormat="0" applyBorder="0" applyAlignment="0" applyProtection="0"/>
    <xf numFmtId="0" fontId="45" fillId="39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13">
      <alignment horizontal="left" vertical="center"/>
    </xf>
    <xf numFmtId="0" fontId="41" fillId="2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5" fillId="37" borderId="0" applyNumberFormat="0" applyBorder="0" applyAlignment="0" applyProtection="0"/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/>
    <xf numFmtId="0" fontId="4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3" fillId="4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5" fillId="0" borderId="0">
      <alignment vertical="center"/>
    </xf>
    <xf numFmtId="43" fontId="95" fillId="0" borderId="0" applyFont="0" applyFill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5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5" fillId="0" borderId="0">
      <alignment vertical="center"/>
    </xf>
    <xf numFmtId="0" fontId="42" fillId="36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8" fillId="43" borderId="1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" fillId="45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0" fillId="0" borderId="0"/>
    <xf numFmtId="0" fontId="3" fillId="4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" fillId="43" borderId="0" applyNumberFormat="0" applyBorder="0" applyAlignment="0" applyProtection="0"/>
    <xf numFmtId="0" fontId="3" fillId="43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/>
    <xf numFmtId="0" fontId="96" fillId="45" borderId="1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3" fillId="3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3" fillId="51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45" fillId="41" borderId="0" applyNumberFormat="0" applyBorder="0" applyAlignment="0" applyProtection="0"/>
    <xf numFmtId="0" fontId="3" fillId="51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5" fillId="41" borderId="0" applyNumberFormat="0" applyBorder="0" applyAlignment="0" applyProtection="0"/>
    <xf numFmtId="177" fontId="47" fillId="0" borderId="14" applyFill="0" applyProtection="0">
      <alignment horizontal="right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54" borderId="0" applyNumberFormat="0" applyBorder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43" borderId="1" applyNumberFormat="0" applyBorder="0" applyAlignment="0" applyProtection="0"/>
    <xf numFmtId="0" fontId="42" fillId="5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/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54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55" fillId="0" borderId="0" applyProtection="0"/>
    <xf numFmtId="0" fontId="42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0" fillId="0" borderId="0"/>
    <xf numFmtId="0" fontId="42" fillId="54" borderId="0" applyNumberFormat="0" applyBorder="0" applyAlignment="0" applyProtection="0">
      <alignment vertical="center"/>
    </xf>
    <xf numFmtId="0" fontId="0" fillId="0" borderId="0"/>
    <xf numFmtId="0" fontId="42" fillId="54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45" fillId="60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" fillId="43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79" fontId="54" fillId="49" borderId="0">
      <alignment vertical="center"/>
    </xf>
    <xf numFmtId="0" fontId="15" fillId="50" borderId="0">
      <alignment horizontal="left" vertical="center"/>
    </xf>
    <xf numFmtId="0" fontId="0" fillId="0" borderId="0">
      <alignment vertical="center"/>
    </xf>
    <xf numFmtId="0" fontId="0" fillId="0" borderId="0">
      <alignment vertical="center"/>
    </xf>
    <xf numFmtId="0" fontId="80" fillId="41" borderId="24" applyNumberFormat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3" fillId="2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80" fillId="41" borderId="24" applyNumberFormat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2" borderId="0" applyNumberFormat="0" applyBorder="0" applyAlignment="0" applyProtection="0"/>
    <xf numFmtId="0" fontId="80" fillId="41" borderId="24" applyNumberFormat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2" borderId="0" applyNumberFormat="0" applyBorder="0" applyAlignment="0" applyProtection="0"/>
    <xf numFmtId="0" fontId="53" fillId="38" borderId="0" applyNumberFormat="0" applyBorder="0" applyAlignment="0" applyProtection="0">
      <alignment vertical="center"/>
    </xf>
    <xf numFmtId="0" fontId="80" fillId="41" borderId="24" applyNumberFormat="0" applyAlignment="0" applyProtection="0">
      <alignment vertical="center"/>
    </xf>
    <xf numFmtId="0" fontId="3" fillId="43" borderId="0" applyNumberFormat="0" applyBorder="0" applyAlignment="0" applyProtection="0"/>
    <xf numFmtId="0" fontId="3" fillId="2" borderId="0" applyNumberFormat="0" applyBorder="0" applyAlignment="0" applyProtection="0"/>
    <xf numFmtId="0" fontId="0" fillId="0" borderId="0"/>
    <xf numFmtId="0" fontId="49" fillId="0" borderId="18">
      <alignment horizontal="center"/>
    </xf>
    <xf numFmtId="0" fontId="0" fillId="0" borderId="0"/>
    <xf numFmtId="0" fontId="80" fillId="41" borderId="24" applyNumberFormat="0" applyAlignment="0" applyProtection="0">
      <alignment vertical="center"/>
    </xf>
    <xf numFmtId="0" fontId="86" fillId="35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0" fillId="0" borderId="0"/>
    <xf numFmtId="0" fontId="49" fillId="0" borderId="18">
      <alignment horizontal="center" vertical="center"/>
    </xf>
    <xf numFmtId="0" fontId="0" fillId="0" borderId="0"/>
    <xf numFmtId="0" fontId="80" fillId="41" borderId="24" applyNumberFormat="0" applyAlignment="0" applyProtection="0">
      <alignment vertical="center"/>
    </xf>
    <xf numFmtId="37" fontId="98" fillId="0" borderId="0"/>
    <xf numFmtId="0" fontId="86" fillId="35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187" fontId="0" fillId="0" borderId="0" applyFont="0" applyFill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0" fillId="41" borderId="24" applyNumberFormat="0" applyAlignment="0" applyProtection="0">
      <alignment vertical="center"/>
    </xf>
    <xf numFmtId="0" fontId="3" fillId="2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5" fillId="37" borderId="0" applyNumberFormat="0" applyBorder="0" applyAlignment="0" applyProtection="0"/>
    <xf numFmtId="0" fontId="47" fillId="0" borderId="4" applyNumberFormat="0" applyFill="0" applyProtection="0">
      <alignment horizontal="right"/>
    </xf>
    <xf numFmtId="0" fontId="41" fillId="2" borderId="0" applyNumberFormat="0" applyBorder="0" applyAlignment="0" applyProtection="0">
      <alignment vertical="center"/>
    </xf>
    <xf numFmtId="0" fontId="45" fillId="37" borderId="0" applyNumberFormat="0" applyBorder="0" applyAlignment="0" applyProtection="0"/>
    <xf numFmtId="0" fontId="44" fillId="0" borderId="13">
      <alignment horizontal="left" vertical="center"/>
    </xf>
    <xf numFmtId="0" fontId="47" fillId="0" borderId="4" applyNumberFormat="0" applyFill="0" applyProtection="0">
      <alignment horizontal="right" vertical="center"/>
    </xf>
    <xf numFmtId="0" fontId="41" fillId="2" borderId="0" applyNumberFormat="0" applyBorder="0" applyAlignment="0" applyProtection="0">
      <alignment vertical="center"/>
    </xf>
    <xf numFmtId="0" fontId="45" fillId="37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188" fontId="71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5" fillId="37" borderId="0" applyNumberFormat="0" applyBorder="0" applyAlignment="0" applyProtection="0"/>
    <xf numFmtId="0" fontId="0" fillId="0" borderId="0"/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4" fillId="0" borderId="13">
      <alignment horizontal="left" vertical="center"/>
    </xf>
    <xf numFmtId="0" fontId="42" fillId="46" borderId="0" applyNumberFormat="0" applyBorder="0" applyAlignment="0" applyProtection="0">
      <alignment vertical="center"/>
    </xf>
    <xf numFmtId="0" fontId="44" fillId="0" borderId="13">
      <alignment horizontal="left" vertical="center"/>
    </xf>
    <xf numFmtId="0" fontId="42" fillId="46" borderId="0" applyNumberFormat="0" applyBorder="0" applyAlignment="0" applyProtection="0">
      <alignment vertical="center"/>
    </xf>
    <xf numFmtId="0" fontId="44" fillId="0" borderId="13">
      <alignment horizontal="left" vertical="center"/>
    </xf>
    <xf numFmtId="0" fontId="41" fillId="2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85" fontId="71" fillId="0" borderId="0"/>
    <xf numFmtId="189" fontId="71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185" fontId="71" fillId="0" borderId="0">
      <alignment vertical="center"/>
    </xf>
    <xf numFmtId="0" fontId="0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6" fillId="2" borderId="0" applyNumberFormat="0" applyBorder="0" applyAlignment="0" applyProtection="0"/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6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3" fillId="51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15" fillId="50" borderId="0">
      <alignment horizontal="right" vertical="center"/>
    </xf>
    <xf numFmtId="0" fontId="3" fillId="51" borderId="0" applyNumberFormat="0" applyBorder="0" applyAlignment="0" applyProtection="0">
      <alignment vertical="center"/>
    </xf>
    <xf numFmtId="0" fontId="56" fillId="2" borderId="0" applyNumberFormat="0" applyBorder="0" applyAlignment="0" applyProtection="0"/>
    <xf numFmtId="0" fontId="3" fillId="51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0" fillId="0" borderId="0"/>
    <xf numFmtId="0" fontId="3" fillId="51" borderId="0" applyNumberFormat="0" applyBorder="0" applyAlignment="0" applyProtection="0"/>
    <xf numFmtId="0" fontId="0" fillId="0" borderId="0">
      <alignment vertical="center"/>
    </xf>
    <xf numFmtId="0" fontId="3" fillId="51" borderId="0" applyNumberFormat="0" applyBorder="0" applyAlignment="0" applyProtection="0"/>
    <xf numFmtId="0" fontId="0" fillId="0" borderId="0">
      <alignment vertical="center"/>
    </xf>
    <xf numFmtId="0" fontId="3" fillId="51" borderId="0" applyNumberFormat="0" applyBorder="0" applyAlignment="0" applyProtection="0"/>
    <xf numFmtId="0" fontId="6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51" borderId="0" applyNumberFormat="0" applyBorder="0" applyAlignment="0" applyProtection="0"/>
    <xf numFmtId="0" fontId="41" fillId="42" borderId="0" applyNumberFormat="0" applyBorder="0" applyAlignment="0" applyProtection="0">
      <alignment vertical="center"/>
    </xf>
    <xf numFmtId="0" fontId="48" fillId="43" borderId="1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3" fillId="51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0" fillId="61" borderId="0" applyNumberFormat="0" applyFon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/>
    <xf numFmtId="183" fontId="46" fillId="0" borderId="0" applyFill="0" applyBorder="0" applyAlignment="0">
      <alignment vertical="center"/>
    </xf>
    <xf numFmtId="0" fontId="3" fillId="37" borderId="0" applyNumberFormat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" fillId="37" borderId="0" applyNumberFormat="0" applyBorder="0" applyAlignment="0" applyProtection="0"/>
    <xf numFmtId="0" fontId="86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3" fillId="37" borderId="0" applyNumberFormat="0" applyBorder="0" applyAlignment="0" applyProtection="0"/>
    <xf numFmtId="0" fontId="86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178" fontId="49" fillId="0" borderId="15" applyAlignment="0" applyProtection="0">
      <alignment vertical="center"/>
    </xf>
    <xf numFmtId="0" fontId="44" fillId="0" borderId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45" fillId="37" borderId="0" applyNumberFormat="0" applyBorder="0" applyAlignment="0" applyProtection="0"/>
    <xf numFmtId="190" fontId="0" fillId="0" borderId="0" applyFont="0" applyFill="0" applyBorder="0" applyAlignment="0" applyProtection="0"/>
    <xf numFmtId="0" fontId="45" fillId="37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45" fillId="37" borderId="0" applyNumberFormat="0" applyBorder="0" applyAlignment="0" applyProtection="0"/>
    <xf numFmtId="15" fontId="0" fillId="0" borderId="0" applyFont="0" applyFill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0" fillId="61" borderId="0" applyNumberFormat="0" applyFont="0" applyBorder="0" applyAlignment="0" applyProtection="0"/>
    <xf numFmtId="0" fontId="45" fillId="37" borderId="0" applyNumberFormat="0" applyBorder="0" applyAlignment="0" applyProtection="0">
      <alignment vertical="center"/>
    </xf>
    <xf numFmtId="0" fontId="0" fillId="61" borderId="0" applyNumberFormat="0" applyFont="0" applyBorder="0" applyAlignment="0" applyProtection="0">
      <alignment vertical="center"/>
    </xf>
    <xf numFmtId="0" fontId="3" fillId="45" borderId="0" applyNumberFormat="0" applyBorder="0" applyAlignment="0" applyProtection="0">
      <alignment vertical="center"/>
    </xf>
    <xf numFmtId="0" fontId="45" fillId="48" borderId="0" applyNumberFormat="0" applyBorder="0" applyAlignment="0" applyProtection="0"/>
    <xf numFmtId="0" fontId="45" fillId="37" borderId="0" applyNumberFormat="0" applyBorder="0" applyAlignment="0" applyProtection="0">
      <alignment vertical="center"/>
    </xf>
    <xf numFmtId="0" fontId="0" fillId="61" borderId="0" applyNumberFormat="0" applyFon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37" borderId="0" applyNumberFormat="0" applyBorder="0" applyAlignment="0" applyProtection="0"/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0" fillId="0" borderId="0">
      <alignment vertical="center"/>
    </xf>
    <xf numFmtId="0" fontId="42" fillId="4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9" fillId="0" borderId="18">
      <alignment horizontal="center"/>
    </xf>
    <xf numFmtId="0" fontId="42" fillId="4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/>
    <xf numFmtId="0" fontId="41" fillId="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82" fillId="0" borderId="26" applyNumberFormat="0" applyFill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82" fillId="0" borderId="26" applyNumberFormat="0" applyFill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178" fontId="49" fillId="0" borderId="15" applyAlignment="0" applyProtection="0"/>
    <xf numFmtId="0" fontId="41" fillId="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178" fontId="49" fillId="0" borderId="15" applyAlignment="0" applyProtection="0"/>
    <xf numFmtId="0" fontId="41" fillId="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4" fontId="0" fillId="0" borderId="0" applyFont="0" applyFill="0" applyBorder="0" applyAlignment="0" applyProtection="0"/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" fillId="42" borderId="0" applyNumberFormat="0" applyBorder="0" applyAlignment="0" applyProtection="0"/>
    <xf numFmtId="0" fontId="45" fillId="39" borderId="0" applyNumberFormat="0" applyBorder="0" applyAlignment="0" applyProtection="0"/>
    <xf numFmtId="181" fontId="47" fillId="0" borderId="0"/>
    <xf numFmtId="0" fontId="3" fillId="42" borderId="0" applyNumberFormat="0" applyBorder="0" applyAlignment="0" applyProtection="0"/>
    <xf numFmtId="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 applyFont="0" applyFill="0" applyBorder="0" applyAlignment="0" applyProtection="0"/>
    <xf numFmtId="0" fontId="3" fillId="42" borderId="0" applyNumberFormat="0" applyBorder="0" applyAlignment="0" applyProtection="0">
      <alignment vertical="center"/>
    </xf>
    <xf numFmtId="0" fontId="44" fillId="0" borderId="13">
      <alignment horizontal="left" vertical="center"/>
    </xf>
    <xf numFmtId="178" fontId="49" fillId="0" borderId="15" applyAlignment="0" applyProtection="0"/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13">
      <alignment horizontal="left" vertical="center"/>
    </xf>
    <xf numFmtId="178" fontId="49" fillId="0" borderId="15" applyAlignment="0" applyProtection="0"/>
    <xf numFmtId="0" fontId="3" fillId="42" borderId="0" applyNumberFormat="0" applyBorder="0" applyAlignment="0" applyProtection="0"/>
    <xf numFmtId="0" fontId="3" fillId="51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77" fillId="0" borderId="0" applyProtection="0"/>
    <xf numFmtId="0" fontId="3" fillId="51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77" fillId="0" borderId="0" applyProtection="0">
      <alignment vertical="center"/>
    </xf>
    <xf numFmtId="0" fontId="3" fillId="51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4" fillId="0" borderId="0" applyProtection="0"/>
    <xf numFmtId="0" fontId="3" fillId="5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51" borderId="0" applyNumberFormat="0" applyBorder="0" applyAlignment="0" applyProtection="0"/>
    <xf numFmtId="0" fontId="3" fillId="51" borderId="0" applyNumberFormat="0" applyBorder="0" applyAlignment="0" applyProtection="0"/>
    <xf numFmtId="0" fontId="3" fillId="51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93" fillId="0" borderId="0">
      <alignment vertical="center"/>
    </xf>
    <xf numFmtId="0" fontId="3" fillId="51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top"/>
      <protection locked="0"/>
    </xf>
    <xf numFmtId="0" fontId="3" fillId="51" borderId="0" applyNumberFormat="0" applyBorder="0" applyAlignment="0" applyProtection="0"/>
    <xf numFmtId="0" fontId="53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/>
    <xf numFmtId="0" fontId="45" fillId="39" borderId="0" applyNumberFormat="0" applyBorder="0" applyAlignment="0" applyProtection="0">
      <alignment vertical="center"/>
    </xf>
    <xf numFmtId="181" fontId="47" fillId="0" borderId="0">
      <alignment vertical="center"/>
    </xf>
    <xf numFmtId="0" fontId="45" fillId="39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10" fontId="0" fillId="0" borderId="0" applyFont="0" applyFill="0" applyBorder="0" applyAlignment="0" applyProtection="0"/>
    <xf numFmtId="0" fontId="41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/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90" fillId="0" borderId="22" applyNumberFormat="0" applyFill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90" fillId="0" borderId="22" applyNumberFormat="0" applyFill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3" borderId="20" applyNumberFormat="0" applyFont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3" fillId="43" borderId="0" applyNumberFormat="0" applyBorder="0" applyAlignment="0" applyProtection="0"/>
    <xf numFmtId="0" fontId="56" fillId="42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0" fillId="0" borderId="0"/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3" fillId="43" borderId="0" applyNumberFormat="0" applyBorder="0" applyAlignment="0" applyProtection="0"/>
    <xf numFmtId="0" fontId="3" fillId="43" borderId="0" applyNumberFormat="0" applyBorder="0" applyAlignment="0" applyProtection="0">
      <alignment vertical="center"/>
    </xf>
    <xf numFmtId="0" fontId="3" fillId="45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3" fillId="45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3" fillId="45" borderId="0" applyNumberFormat="0" applyBorder="0" applyAlignment="0" applyProtection="0">
      <alignment vertical="center"/>
    </xf>
    <xf numFmtId="0" fontId="0" fillId="0" borderId="0"/>
    <xf numFmtId="0" fontId="3" fillId="45" borderId="0" applyNumberFormat="0" applyBorder="0" applyAlignment="0" applyProtection="0">
      <alignment vertical="center"/>
    </xf>
    <xf numFmtId="0" fontId="3" fillId="45" borderId="0" applyNumberFormat="0" applyBorder="0" applyAlignment="0" applyProtection="0"/>
    <xf numFmtId="0" fontId="0" fillId="0" borderId="0">
      <alignment vertical="center"/>
    </xf>
    <xf numFmtId="0" fontId="42" fillId="40" borderId="0" applyNumberFormat="0" applyBorder="0" applyAlignment="0" applyProtection="0">
      <alignment vertical="center"/>
    </xf>
    <xf numFmtId="0" fontId="0" fillId="0" borderId="0"/>
    <xf numFmtId="0" fontId="42" fillId="40" borderId="0" applyNumberFormat="0" applyBorder="0" applyAlignment="0" applyProtection="0">
      <alignment vertical="center"/>
    </xf>
    <xf numFmtId="0" fontId="15" fillId="50" borderId="0">
      <alignment horizontal="right"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40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8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78" fillId="0" borderId="0">
      <alignment horizontal="center" wrapText="1"/>
      <protection locked="0"/>
    </xf>
    <xf numFmtId="183" fontId="46" fillId="0" borderId="0" applyFill="0" applyBorder="0" applyAlignment="0"/>
    <xf numFmtId="0" fontId="41" fillId="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8" fillId="0" borderId="0">
      <alignment horizontal="center" vertical="center" wrapText="1"/>
      <protection locked="0"/>
    </xf>
    <xf numFmtId="0" fontId="73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/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178" fontId="49" fillId="0" borderId="15" applyAlignment="0" applyProtection="0"/>
    <xf numFmtId="178" fontId="49" fillId="0" borderId="15" applyAlignment="0" applyProtection="0"/>
    <xf numFmtId="0" fontId="48" fillId="37" borderId="0" applyNumberFormat="0" applyBorder="0" applyAlignment="0" applyProtection="0"/>
    <xf numFmtId="0" fontId="0" fillId="0" borderId="0">
      <alignment vertical="center"/>
    </xf>
    <xf numFmtId="178" fontId="49" fillId="0" borderId="15" applyAlignment="0" applyProtection="0">
      <alignment vertical="center"/>
    </xf>
    <xf numFmtId="178" fontId="49" fillId="0" borderId="15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178" fontId="49" fillId="0" borderId="15" applyAlignment="0" applyProtection="0">
      <alignment vertical="center"/>
    </xf>
    <xf numFmtId="178" fontId="49" fillId="0" borderId="15" applyAlignment="0" applyProtection="0">
      <alignment vertical="center"/>
    </xf>
    <xf numFmtId="178" fontId="49" fillId="0" borderId="15" applyAlignment="0" applyProtection="0">
      <alignment vertical="center"/>
    </xf>
    <xf numFmtId="192" fontId="0" fillId="0" borderId="0" applyFont="0" applyFill="0" applyBorder="0" applyAlignment="0" applyProtection="0"/>
    <xf numFmtId="0" fontId="56" fillId="42" borderId="0" applyNumberFormat="0" applyBorder="0" applyAlignment="0" applyProtection="0">
      <alignment vertical="center"/>
    </xf>
    <xf numFmtId="178" fontId="49" fillId="0" borderId="15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178" fontId="49" fillId="0" borderId="15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4" fillId="0" borderId="0" applyProtection="0"/>
    <xf numFmtId="178" fontId="49" fillId="0" borderId="15" applyAlignment="0" applyProtection="0">
      <alignment vertical="center"/>
    </xf>
    <xf numFmtId="178" fontId="49" fillId="0" borderId="15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178" fontId="49" fillId="0" borderId="15" applyAlignment="0" applyProtection="0">
      <alignment vertical="center"/>
    </xf>
    <xf numFmtId="178" fontId="49" fillId="0" borderId="15" applyAlignment="0" applyProtection="0"/>
    <xf numFmtId="178" fontId="49" fillId="0" borderId="15" applyAlignment="0" applyProtection="0"/>
    <xf numFmtId="178" fontId="49" fillId="0" borderId="15" applyAlignment="0" applyProtection="0"/>
    <xf numFmtId="178" fontId="49" fillId="0" borderId="15" applyAlignment="0" applyProtection="0"/>
    <xf numFmtId="0" fontId="0" fillId="0" borderId="0">
      <alignment vertical="center"/>
    </xf>
    <xf numFmtId="0" fontId="56" fillId="4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43" borderId="20" applyNumberFormat="0" applyFont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178" fontId="49" fillId="0" borderId="15" applyAlignment="0" applyProtection="0"/>
    <xf numFmtId="0" fontId="50" fillId="35" borderId="0" applyNumberFormat="0" applyBorder="0" applyAlignment="0" applyProtection="0">
      <alignment vertical="center"/>
    </xf>
    <xf numFmtId="0" fontId="85" fillId="59" borderId="0" applyNumberFormat="0" applyBorder="0" applyAlignment="0" applyProtection="0">
      <alignment vertical="center"/>
    </xf>
    <xf numFmtId="178" fontId="49" fillId="0" borderId="15" applyAlignment="0" applyProtection="0"/>
    <xf numFmtId="178" fontId="49" fillId="0" borderId="15" applyAlignment="0" applyProtection="0"/>
    <xf numFmtId="178" fontId="49" fillId="0" borderId="15" applyAlignment="0" applyProtection="0"/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178" fontId="49" fillId="0" borderId="15" applyAlignment="0" applyProtection="0"/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178" fontId="49" fillId="0" borderId="15" applyAlignment="0" applyProtection="0"/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178" fontId="49" fillId="0" borderId="15" applyAlignment="0" applyProtection="0"/>
    <xf numFmtId="178" fontId="49" fillId="0" borderId="15" applyAlignment="0" applyProtection="0"/>
    <xf numFmtId="178" fontId="49" fillId="0" borderId="15" applyAlignment="0" applyProtection="0">
      <alignment vertical="center"/>
    </xf>
    <xf numFmtId="0" fontId="20" fillId="0" borderId="0">
      <alignment vertical="center"/>
    </xf>
    <xf numFmtId="0" fontId="0" fillId="0" borderId="0"/>
    <xf numFmtId="178" fontId="49" fillId="0" borderId="15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41" fillId="42" borderId="0" applyNumberFormat="0" applyBorder="0" applyAlignment="0" applyProtection="0">
      <alignment vertical="center"/>
    </xf>
    <xf numFmtId="178" fontId="49" fillId="0" borderId="15" applyAlignment="0" applyProtection="0">
      <alignment vertical="center"/>
    </xf>
    <xf numFmtId="178" fontId="49" fillId="0" borderId="15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178" fontId="49" fillId="0" borderId="15" applyAlignment="0" applyProtection="0">
      <alignment vertical="center"/>
    </xf>
    <xf numFmtId="193" fontId="0" fillId="0" borderId="0" applyFont="0" applyFill="0" applyBorder="0" applyAlignment="0" applyProtection="0"/>
    <xf numFmtId="178" fontId="49" fillId="0" borderId="15" applyAlignment="0" applyProtection="0">
      <alignment vertical="center"/>
    </xf>
    <xf numFmtId="178" fontId="49" fillId="0" borderId="15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78" fontId="49" fillId="0" borderId="15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78" fontId="49" fillId="0" borderId="15" applyAlignment="0" applyProtection="0">
      <alignment vertical="center"/>
    </xf>
    <xf numFmtId="186" fontId="0" fillId="0" borderId="0" applyFont="0" applyFill="0" applyBorder="0" applyAlignment="0" applyProtection="0"/>
    <xf numFmtId="178" fontId="49" fillId="0" borderId="15" applyAlignment="0" applyProtection="0">
      <alignment vertical="center"/>
    </xf>
    <xf numFmtId="183" fontId="46" fillId="0" borderId="0" applyFill="0" applyBorder="0" applyAlignment="0"/>
    <xf numFmtId="0" fontId="97" fillId="0" borderId="0" applyNumberFormat="0" applyFill="0" applyBorder="0" applyAlignment="0" applyProtection="0">
      <alignment vertical="center"/>
    </xf>
    <xf numFmtId="0" fontId="66" fillId="37" borderId="16" applyNumberFormat="0" applyAlignment="0" applyProtection="0">
      <alignment vertical="center"/>
    </xf>
    <xf numFmtId="0" fontId="66" fillId="37" borderId="16" applyNumberFormat="0" applyAlignment="0" applyProtection="0">
      <alignment vertical="center"/>
    </xf>
    <xf numFmtId="0" fontId="66" fillId="37" borderId="16" applyNumberFormat="0" applyAlignment="0" applyProtection="0">
      <alignment vertical="center"/>
    </xf>
    <xf numFmtId="0" fontId="66" fillId="37" borderId="16" applyNumberFormat="0" applyAlignment="0" applyProtection="0">
      <alignment vertical="center"/>
    </xf>
    <xf numFmtId="0" fontId="66" fillId="37" borderId="16" applyNumberFormat="0" applyAlignment="0" applyProtection="0">
      <alignment vertical="center"/>
    </xf>
    <xf numFmtId="0" fontId="66" fillId="37" borderId="16" applyNumberFormat="0" applyAlignment="0" applyProtection="0">
      <alignment vertical="center"/>
    </xf>
    <xf numFmtId="0" fontId="0" fillId="0" borderId="0">
      <alignment vertical="center"/>
    </xf>
    <xf numFmtId="0" fontId="68" fillId="37" borderId="21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0" fillId="41" borderId="24" applyNumberFormat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0" fillId="41" borderId="24" applyNumberFormat="0" applyAlignment="0" applyProtection="0">
      <alignment vertical="center"/>
    </xf>
    <xf numFmtId="10" fontId="0" fillId="0" borderId="0" applyFont="0" applyFill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10" fontId="0" fillId="0" borderId="0" applyFont="0" applyFill="0" applyBorder="0" applyAlignment="0" applyProtection="0"/>
    <xf numFmtId="0" fontId="0" fillId="0" borderId="0">
      <alignment vertical="center"/>
    </xf>
    <xf numFmtId="0" fontId="80" fillId="41" borderId="24" applyNumberFormat="0" applyAlignment="0" applyProtection="0">
      <alignment vertical="center"/>
    </xf>
    <xf numFmtId="0" fontId="48" fillId="37" borderId="0" applyNumberFormat="0" applyBorder="0" applyAlignment="0" applyProtection="0"/>
    <xf numFmtId="0" fontId="0" fillId="0" borderId="0"/>
    <xf numFmtId="0" fontId="0" fillId="0" borderId="0"/>
    <xf numFmtId="0" fontId="80" fillId="41" borderId="24" applyNumberFormat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41" fillId="4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185" fontId="71" fillId="0" borderId="0"/>
    <xf numFmtId="194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95" fontId="0" fillId="0" borderId="0" applyFont="0" applyFill="0" applyBorder="0" applyAlignment="0" applyProtection="0"/>
    <xf numFmtId="0" fontId="41" fillId="42" borderId="0" applyNumberFormat="0" applyBorder="0" applyAlignment="0" applyProtection="0">
      <alignment vertical="center"/>
    </xf>
    <xf numFmtId="188" fontId="71" fillId="0" borderId="0"/>
    <xf numFmtId="0" fontId="0" fillId="0" borderId="0">
      <alignment vertical="center"/>
    </xf>
    <xf numFmtId="0" fontId="59" fillId="52" borderId="17">
      <alignment vertical="center"/>
      <protection locked="0"/>
    </xf>
    <xf numFmtId="188" fontId="71" fillId="0" borderId="0"/>
    <xf numFmtId="0" fontId="59" fillId="52" borderId="17">
      <protection locked="0"/>
    </xf>
    <xf numFmtId="188" fontId="71" fillId="0" borderId="0">
      <alignment vertical="center"/>
    </xf>
    <xf numFmtId="0" fontId="15" fillId="50" borderId="0">
      <alignment horizontal="left" vertical="center"/>
    </xf>
    <xf numFmtId="0" fontId="41" fillId="2" borderId="0" applyNumberFormat="0" applyBorder="0" applyAlignment="0" applyProtection="0">
      <alignment vertical="center"/>
    </xf>
    <xf numFmtId="189" fontId="71" fillId="0" borderId="0"/>
    <xf numFmtId="0" fontId="41" fillId="2" borderId="0" applyNumberFormat="0" applyBorder="0" applyAlignment="0" applyProtection="0">
      <alignment vertical="center"/>
    </xf>
    <xf numFmtId="189" fontId="71" fillId="0" borderId="0">
      <alignment vertical="center"/>
    </xf>
    <xf numFmtId="0" fontId="0" fillId="0" borderId="0">
      <alignment vertical="center"/>
    </xf>
    <xf numFmtId="189" fontId="71" fillId="0" borderId="0"/>
    <xf numFmtId="0" fontId="59" fillId="52" borderId="17">
      <alignment vertical="center"/>
      <protection locked="0"/>
    </xf>
    <xf numFmtId="43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1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2" fontId="55" fillId="0" borderId="0" applyProtection="0"/>
    <xf numFmtId="0" fontId="15" fillId="0" borderId="0">
      <alignment vertical="center"/>
    </xf>
    <xf numFmtId="2" fontId="55" fillId="0" borderId="0" applyProtection="0">
      <alignment vertical="center"/>
    </xf>
    <xf numFmtId="2" fontId="55" fillId="0" borderId="0" applyProtection="0"/>
    <xf numFmtId="0" fontId="41" fillId="2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6" fillId="4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3" borderId="20" applyNumberFormat="0" applyFont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/>
    <xf numFmtId="0" fontId="4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3" borderId="20" applyNumberFormat="0" applyFont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44" fillId="0" borderId="23" applyNumberFormat="0" applyAlignment="0" applyProtection="0">
      <alignment horizontal="left" vertical="center"/>
    </xf>
    <xf numFmtId="0" fontId="44" fillId="0" borderId="13">
      <alignment horizontal="left" vertical="center"/>
    </xf>
    <xf numFmtId="0" fontId="41" fillId="2" borderId="0" applyNumberFormat="0" applyBorder="0" applyAlignment="0" applyProtection="0">
      <alignment vertical="center"/>
    </xf>
    <xf numFmtId="0" fontId="44" fillId="0" borderId="13">
      <alignment horizontal="left" vertical="center"/>
    </xf>
    <xf numFmtId="15" fontId="0" fillId="0" borderId="0" applyFont="0" applyFill="0" applyBorder="0" applyAlignment="0" applyProtection="0"/>
    <xf numFmtId="0" fontId="0" fillId="0" borderId="0"/>
    <xf numFmtId="0" fontId="41" fillId="2" borderId="0" applyNumberFormat="0" applyBorder="0" applyAlignment="0" applyProtection="0">
      <alignment vertical="center"/>
    </xf>
    <xf numFmtId="0" fontId="44" fillId="0" borderId="13">
      <alignment horizontal="left" vertical="center"/>
    </xf>
    <xf numFmtId="0" fontId="41" fillId="2" borderId="0" applyNumberFormat="0" applyBorder="0" applyAlignment="0" applyProtection="0">
      <alignment vertical="center"/>
    </xf>
    <xf numFmtId="0" fontId="44" fillId="0" borderId="13">
      <alignment horizontal="left" vertical="center"/>
    </xf>
    <xf numFmtId="0" fontId="43" fillId="35" borderId="0" applyNumberFormat="0" applyBorder="0" applyAlignment="0" applyProtection="0">
      <alignment vertical="center"/>
    </xf>
    <xf numFmtId="0" fontId="44" fillId="0" borderId="13">
      <alignment horizontal="left" vertical="center"/>
    </xf>
    <xf numFmtId="0" fontId="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4" fillId="0" borderId="13">
      <alignment horizontal="left" vertical="center"/>
    </xf>
    <xf numFmtId="0" fontId="41" fillId="2" borderId="0" applyNumberFormat="0" applyBorder="0" applyAlignment="0" applyProtection="0">
      <alignment vertical="center"/>
    </xf>
    <xf numFmtId="0" fontId="0" fillId="0" borderId="0"/>
    <xf numFmtId="0" fontId="15" fillId="50" borderId="0">
      <alignment horizontal="left" vertical="center"/>
    </xf>
    <xf numFmtId="0" fontId="43" fillId="35" borderId="0" applyNumberFormat="0" applyBorder="0" applyAlignment="0" applyProtection="0">
      <alignment vertical="center"/>
    </xf>
    <xf numFmtId="0" fontId="44" fillId="0" borderId="13">
      <alignment horizontal="left" vertical="center"/>
    </xf>
    <xf numFmtId="0" fontId="43" fillId="35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72" fillId="2" borderId="0" applyNumberFormat="0" applyBorder="0" applyAlignment="0" applyProtection="0">
      <alignment vertical="center"/>
    </xf>
    <xf numFmtId="0" fontId="44" fillId="0" borderId="13">
      <alignment horizontal="left" vertical="center"/>
    </xf>
    <xf numFmtId="0" fontId="68" fillId="37" borderId="21" applyNumberFormat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13">
      <alignment horizontal="left" vertical="center"/>
    </xf>
    <xf numFmtId="0" fontId="41" fillId="42" borderId="0" applyNumberFormat="0" applyBorder="0" applyAlignment="0" applyProtection="0">
      <alignment vertical="center"/>
    </xf>
    <xf numFmtId="0" fontId="44" fillId="0" borderId="13">
      <alignment horizontal="left" vertical="center"/>
    </xf>
    <xf numFmtId="37" fontId="9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4" fillId="0" borderId="13">
      <alignment horizontal="left" vertical="center"/>
    </xf>
    <xf numFmtId="37" fontId="98" fillId="0" borderId="0">
      <alignment vertical="center"/>
    </xf>
    <xf numFmtId="9" fontId="0" fillId="0" borderId="0" applyFont="0" applyFill="0" applyBorder="0" applyAlignment="0" applyProtection="0"/>
    <xf numFmtId="0" fontId="44" fillId="0" borderId="13">
      <alignment horizontal="left" vertical="center"/>
    </xf>
    <xf numFmtId="0" fontId="41" fillId="42" borderId="0" applyNumberFormat="0" applyBorder="0" applyAlignment="0" applyProtection="0">
      <alignment vertical="center"/>
    </xf>
    <xf numFmtId="0" fontId="44" fillId="0" borderId="13">
      <alignment horizontal="left" vertical="center"/>
    </xf>
    <xf numFmtId="37" fontId="9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13">
      <alignment horizontal="left" vertical="center"/>
    </xf>
    <xf numFmtId="0" fontId="64" fillId="4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4" fillId="0" borderId="13">
      <alignment horizontal="left" vertical="center"/>
    </xf>
    <xf numFmtId="0" fontId="41" fillId="2" borderId="0" applyNumberFormat="0" applyBorder="0" applyAlignment="0" applyProtection="0">
      <alignment vertical="center"/>
    </xf>
    <xf numFmtId="0" fontId="44" fillId="0" borderId="13">
      <alignment horizontal="left" vertical="center"/>
    </xf>
    <xf numFmtId="0" fontId="101" fillId="0" borderId="27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01" fillId="0" borderId="27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101" fillId="0" borderId="27" applyNumberFormat="0" applyFill="0" applyAlignment="0" applyProtection="0">
      <alignment vertical="center"/>
    </xf>
    <xf numFmtId="0" fontId="82" fillId="0" borderId="26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7" fillId="0" borderId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4" fillId="0" borderId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8" fillId="43" borderId="1" applyNumberFormat="0" applyBorder="0" applyAlignment="0" applyProtection="0"/>
    <xf numFmtId="0" fontId="86" fillId="35" borderId="0" applyNumberFormat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43" borderId="1" applyNumberFormat="0" applyBorder="0" applyAlignment="0" applyProtection="0">
      <alignment vertical="center"/>
    </xf>
    <xf numFmtId="0" fontId="86" fillId="35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48" fillId="43" borderId="1" applyNumberFormat="0" applyBorder="0" applyAlignment="0" applyProtection="0">
      <alignment vertical="center"/>
    </xf>
    <xf numFmtId="0" fontId="48" fillId="43" borderId="1" applyNumberFormat="0" applyBorder="0" applyAlignment="0" applyProtection="0">
      <alignment vertical="center"/>
    </xf>
    <xf numFmtId="0" fontId="48" fillId="43" borderId="1" applyNumberFormat="0" applyBorder="0" applyAlignment="0" applyProtection="0">
      <alignment vertical="center"/>
    </xf>
    <xf numFmtId="0" fontId="48" fillId="43" borderId="1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48" fillId="43" borderId="1" applyNumberFormat="0" applyBorder="0" applyAlignment="0" applyProtection="0"/>
    <xf numFmtId="0" fontId="62" fillId="38" borderId="0" applyNumberFormat="0" applyBorder="0" applyAlignment="0" applyProtection="0">
      <alignment vertical="center"/>
    </xf>
    <xf numFmtId="0" fontId="48" fillId="43" borderId="1" applyNumberFormat="0" applyBorder="0" applyAlignment="0" applyProtection="0"/>
    <xf numFmtId="0" fontId="48" fillId="43" borderId="1" applyNumberFormat="0" applyBorder="0" applyAlignment="0" applyProtection="0"/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48" fillId="43" borderId="1" applyNumberFormat="0" applyBorder="0" applyAlignment="0" applyProtection="0"/>
    <xf numFmtId="0" fontId="62" fillId="38" borderId="0" applyNumberFormat="0" applyBorder="0" applyAlignment="0" applyProtection="0">
      <alignment vertical="center"/>
    </xf>
    <xf numFmtId="0" fontId="48" fillId="43" borderId="1" applyNumberFormat="0" applyBorder="0" applyAlignment="0" applyProtection="0"/>
    <xf numFmtId="0" fontId="62" fillId="38" borderId="0" applyNumberFormat="0" applyBorder="0" applyAlignment="0" applyProtection="0">
      <alignment vertical="center"/>
    </xf>
    <xf numFmtId="0" fontId="48" fillId="43" borderId="1" applyNumberFormat="0" applyBorder="0" applyAlignment="0" applyProtection="0">
      <alignment vertical="center"/>
    </xf>
    <xf numFmtId="0" fontId="15" fillId="0" borderId="0">
      <alignment vertical="center"/>
    </xf>
    <xf numFmtId="0" fontId="48" fillId="43" borderId="1" applyNumberFormat="0" applyBorder="0" applyAlignment="0" applyProtection="0">
      <alignment vertical="center"/>
    </xf>
    <xf numFmtId="0" fontId="0" fillId="0" borderId="0">
      <alignment vertical="center"/>
    </xf>
    <xf numFmtId="0" fontId="48" fillId="43" borderId="1" applyNumberFormat="0" applyBorder="0" applyAlignment="0" applyProtection="0">
      <alignment vertical="center"/>
    </xf>
    <xf numFmtId="0" fontId="48" fillId="43" borderId="1" applyNumberFormat="0" applyBorder="0" applyAlignment="0" applyProtection="0"/>
    <xf numFmtId="180" fontId="2" fillId="0" borderId="1">
      <alignment vertical="center"/>
      <protection locked="0"/>
    </xf>
    <xf numFmtId="0" fontId="43" fillId="35" borderId="0" applyNumberFormat="0" applyBorder="0" applyAlignment="0" applyProtection="0">
      <alignment vertical="center"/>
    </xf>
    <xf numFmtId="0" fontId="57" fillId="45" borderId="16" applyNumberFormat="0" applyAlignment="0" applyProtection="0">
      <alignment vertical="center"/>
    </xf>
    <xf numFmtId="180" fontId="2" fillId="0" borderId="1">
      <alignment vertical="center"/>
      <protection locked="0"/>
    </xf>
    <xf numFmtId="0" fontId="43" fillId="35" borderId="0" applyNumberFormat="0" applyBorder="0" applyAlignment="0" applyProtection="0">
      <alignment vertical="center"/>
    </xf>
    <xf numFmtId="0" fontId="57" fillId="45" borderId="16" applyNumberFormat="0" applyAlignment="0" applyProtection="0">
      <alignment vertical="center"/>
    </xf>
    <xf numFmtId="180" fontId="2" fillId="0" borderId="1">
      <alignment vertical="center"/>
      <protection locked="0"/>
    </xf>
    <xf numFmtId="9" fontId="0" fillId="0" borderId="0" applyFont="0" applyFill="0" applyBorder="0" applyAlignment="0" applyProtection="0">
      <alignment vertical="center"/>
    </xf>
    <xf numFmtId="0" fontId="57" fillId="45" borderId="16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96" fillId="45" borderId="16" applyNumberFormat="0" applyAlignment="0" applyProtection="0">
      <alignment vertical="center"/>
    </xf>
    <xf numFmtId="0" fontId="15" fillId="0" borderId="0">
      <alignment vertical="center"/>
    </xf>
    <xf numFmtId="0" fontId="57" fillId="45" borderId="16" applyNumberFormat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96" fillId="45" borderId="16" applyNumberFormat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15" fillId="0" borderId="0">
      <alignment vertical="center"/>
    </xf>
    <xf numFmtId="0" fontId="57" fillId="45" borderId="16" applyNumberFormat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56" fillId="2" borderId="0" applyNumberFormat="0" applyBorder="0" applyAlignment="0" applyProtection="0"/>
    <xf numFmtId="0" fontId="57" fillId="45" borderId="16" applyNumberFormat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57" fillId="45" borderId="16" applyNumberFormat="0" applyAlignment="0" applyProtection="0">
      <alignment vertical="center"/>
    </xf>
    <xf numFmtId="0" fontId="57" fillId="45" borderId="16" applyNumberFormat="0" applyAlignment="0" applyProtection="0">
      <alignment vertical="center"/>
    </xf>
    <xf numFmtId="179" fontId="92" fillId="62" borderId="0"/>
    <xf numFmtId="179" fontId="92" fillId="62" borderId="0">
      <alignment vertical="center"/>
    </xf>
    <xf numFmtId="0" fontId="67" fillId="38" borderId="0" applyNumberFormat="0" applyBorder="0" applyAlignment="0" applyProtection="0">
      <alignment vertical="center"/>
    </xf>
    <xf numFmtId="179" fontId="92" fillId="62" borderId="0"/>
    <xf numFmtId="4" fontId="0" fillId="0" borderId="0" applyFont="0" applyFill="0" applyBorder="0" applyAlignment="0" applyProtection="0"/>
    <xf numFmtId="0" fontId="67" fillId="38" borderId="0" applyNumberFormat="0" applyBorder="0" applyAlignment="0" applyProtection="0">
      <alignment vertical="center"/>
    </xf>
    <xf numFmtId="179" fontId="92" fillId="62" borderId="0">
      <alignment vertical="center"/>
    </xf>
    <xf numFmtId="0" fontId="57" fillId="45" borderId="16" applyNumberFormat="0" applyAlignment="0" applyProtection="0">
      <alignment vertical="center"/>
    </xf>
    <xf numFmtId="0" fontId="81" fillId="0" borderId="25" applyNumberFormat="0" applyFill="0" applyAlignment="0" applyProtection="0">
      <alignment vertical="center"/>
    </xf>
    <xf numFmtId="0" fontId="81" fillId="0" borderId="25" applyNumberFormat="0" applyFill="0" applyAlignment="0" applyProtection="0">
      <alignment vertical="center"/>
    </xf>
    <xf numFmtId="179" fontId="54" fillId="49" borderId="0"/>
    <xf numFmtId="0" fontId="15" fillId="50" borderId="0">
      <alignment horizontal="left" vertical="center"/>
    </xf>
    <xf numFmtId="196" fontId="0" fillId="0" borderId="0" applyFont="0" applyFill="0" applyBorder="0" applyAlignment="0" applyProtection="0"/>
    <xf numFmtId="38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0" fillId="0" borderId="0" applyFont="0" applyFill="0" applyBorder="0" applyAlignment="0" applyProtection="0"/>
    <xf numFmtId="197" fontId="0" fillId="0" borderId="0" applyFont="0" applyFill="0" applyBorder="0" applyAlignment="0" applyProtection="0"/>
    <xf numFmtId="0" fontId="43" fillId="35" borderId="0" applyNumberFormat="0" applyBorder="0" applyAlignment="0" applyProtection="0">
      <alignment vertical="center"/>
    </xf>
    <xf numFmtId="198" fontId="0" fillId="0" borderId="0" applyFont="0" applyFill="0" applyBorder="0" applyAlignment="0" applyProtection="0"/>
    <xf numFmtId="0" fontId="71" fillId="0" borderId="0">
      <alignment vertical="center"/>
    </xf>
    <xf numFmtId="37" fontId="98" fillId="0" borderId="0">
      <alignment vertical="center"/>
    </xf>
    <xf numFmtId="0" fontId="86" fillId="35" borderId="0" applyNumberFormat="0" applyBorder="0" applyAlignment="0" applyProtection="0"/>
    <xf numFmtId="0" fontId="49" fillId="0" borderId="18">
      <alignment horizontal="center" vertical="center"/>
    </xf>
    <xf numFmtId="199" fontId="0" fillId="0" borderId="0" applyFont="0" applyFill="0" applyBorder="0" applyAlignment="0" applyProtection="0"/>
    <xf numFmtId="37" fontId="98" fillId="0" borderId="0">
      <alignment vertical="center"/>
    </xf>
    <xf numFmtId="37" fontId="98" fillId="0" borderId="0">
      <alignment vertical="center"/>
    </xf>
    <xf numFmtId="0" fontId="20" fillId="0" borderId="0">
      <alignment vertical="center"/>
    </xf>
    <xf numFmtId="37" fontId="98" fillId="0" borderId="0">
      <alignment vertical="center"/>
    </xf>
    <xf numFmtId="37" fontId="98" fillId="0" borderId="0"/>
    <xf numFmtId="37" fontId="98" fillId="0" borderId="0"/>
    <xf numFmtId="0" fontId="0" fillId="0" borderId="0"/>
    <xf numFmtId="37" fontId="98" fillId="0" borderId="0"/>
    <xf numFmtId="37" fontId="98" fillId="0" borderId="0"/>
    <xf numFmtId="0" fontId="41" fillId="42" borderId="0" applyNumberFormat="0" applyBorder="0" applyAlignment="0" applyProtection="0">
      <alignment vertical="center"/>
    </xf>
    <xf numFmtId="37" fontId="98" fillId="0" borderId="0">
      <alignment vertical="center"/>
    </xf>
    <xf numFmtId="0" fontId="41" fillId="42" borderId="0" applyNumberFormat="0" applyBorder="0" applyAlignment="0" applyProtection="0">
      <alignment vertical="center"/>
    </xf>
    <xf numFmtId="37" fontId="98" fillId="0" borderId="0"/>
    <xf numFmtId="0" fontId="41" fillId="42" borderId="0" applyNumberFormat="0" applyBorder="0" applyAlignment="0" applyProtection="0">
      <alignment vertical="center"/>
    </xf>
    <xf numFmtId="37" fontId="98" fillId="0" borderId="0"/>
    <xf numFmtId="0" fontId="41" fillId="42" borderId="0" applyNumberFormat="0" applyBorder="0" applyAlignment="0" applyProtection="0">
      <alignment vertical="center"/>
    </xf>
    <xf numFmtId="37" fontId="98" fillId="0" borderId="0"/>
    <xf numFmtId="0" fontId="93" fillId="0" borderId="0"/>
    <xf numFmtId="0" fontId="93" fillId="0" borderId="0"/>
    <xf numFmtId="0" fontId="72" fillId="2" borderId="0" applyNumberFormat="0" applyBorder="0" applyAlignment="0" applyProtection="0">
      <alignment vertical="center"/>
    </xf>
    <xf numFmtId="0" fontId="40" fillId="0" borderId="0"/>
    <xf numFmtId="0" fontId="0" fillId="43" borderId="20" applyNumberFormat="0" applyFont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200" fontId="0" fillId="0" borderId="0" applyFont="0" applyFill="0" applyProtection="0"/>
    <xf numFmtId="0" fontId="0" fillId="43" borderId="20" applyNumberFormat="0" applyFont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0" fillId="0" borderId="0"/>
    <xf numFmtId="0" fontId="68" fillId="37" borderId="21" applyNumberFormat="0" applyAlignment="0" applyProtection="0">
      <alignment vertical="center"/>
    </xf>
    <xf numFmtId="0" fontId="68" fillId="37" borderId="21" applyNumberFormat="0" applyAlignment="0" applyProtection="0">
      <alignment vertical="center"/>
    </xf>
    <xf numFmtId="0" fontId="68" fillId="37" borderId="21" applyNumberFormat="0" applyAlignment="0" applyProtection="0">
      <alignment vertical="center"/>
    </xf>
    <xf numFmtId="0" fontId="0" fillId="0" borderId="0"/>
    <xf numFmtId="0" fontId="0" fillId="0" borderId="0"/>
    <xf numFmtId="0" fontId="68" fillId="37" borderId="21" applyNumberFormat="0" applyAlignment="0" applyProtection="0">
      <alignment vertical="center"/>
    </xf>
    <xf numFmtId="0" fontId="0" fillId="0" borderId="0"/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37" borderId="21" applyNumberFormat="0" applyAlignment="0" applyProtection="0">
      <alignment vertical="center"/>
    </xf>
    <xf numFmtId="0" fontId="0" fillId="0" borderId="0">
      <alignment vertical="center"/>
    </xf>
    <xf numFmtId="0" fontId="47" fillId="0" borderId="4" applyNumberFormat="0" applyFill="0" applyProtection="0">
      <alignment horizontal="right" vertical="center"/>
    </xf>
    <xf numFmtId="0" fontId="0" fillId="0" borderId="0"/>
    <xf numFmtId="0" fontId="68" fillId="37" borderId="21" applyNumberFormat="0" applyAlignment="0" applyProtection="0">
      <alignment vertical="center"/>
    </xf>
    <xf numFmtId="0" fontId="0" fillId="0" borderId="0"/>
    <xf numFmtId="0" fontId="68" fillId="37" borderId="21" applyNumberFormat="0" applyAlignment="0" applyProtection="0">
      <alignment vertical="center"/>
    </xf>
    <xf numFmtId="0" fontId="68" fillId="37" borderId="21" applyNumberFormat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8" fillId="37" borderId="21" applyNumberFormat="0" applyAlignment="0" applyProtection="0">
      <alignment vertical="center"/>
    </xf>
    <xf numFmtId="14" fontId="78" fillId="0" borderId="0">
      <alignment horizontal="center" vertical="center" wrapText="1"/>
      <protection locked="0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10" fontId="0" fillId="0" borderId="0" applyFont="0" applyFill="0" applyBorder="0" applyAlignment="0" applyProtection="0">
      <alignment vertical="center"/>
    </xf>
    <xf numFmtId="0" fontId="0" fillId="0" borderId="0"/>
    <xf numFmtId="10" fontId="0" fillId="0" borderId="0" applyFon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1" fontId="2" fillId="0" borderId="1">
      <alignment vertical="center"/>
      <protection locked="0"/>
    </xf>
    <xf numFmtId="0" fontId="43" fillId="35" borderId="0" applyNumberFormat="0" applyBorder="0" applyAlignment="0" applyProtection="0">
      <alignment vertical="center"/>
    </xf>
    <xf numFmtId="0" fontId="0" fillId="0" borderId="0"/>
    <xf numFmtId="10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2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 vertical="center"/>
    </xf>
    <xf numFmtId="0" fontId="0" fillId="0" borderId="0" applyNumberFormat="0" applyFont="0" applyFill="0" applyBorder="0" applyAlignment="0" applyProtection="0">
      <alignment horizontal="left" vertical="center"/>
    </xf>
    <xf numFmtId="15" fontId="0" fillId="0" borderId="0" applyFont="0" applyFill="0" applyBorder="0" applyAlignment="0" applyProtection="0"/>
    <xf numFmtId="15" fontId="0" fillId="0" borderId="0" applyFont="0" applyFill="0" applyBorder="0" applyAlignment="0" applyProtection="0">
      <alignment vertical="center"/>
    </xf>
    <xf numFmtId="15" fontId="0" fillId="0" borderId="0" applyFont="0" applyFill="0" applyBorder="0" applyAlignment="0" applyProtection="0"/>
    <xf numFmtId="15" fontId="0" fillId="0" borderId="0" applyFont="0" applyFill="0" applyBorder="0" applyAlignment="0" applyProtection="0"/>
    <xf numFmtId="0" fontId="41" fillId="2" borderId="0" applyNumberFormat="0" applyBorder="0" applyAlignment="0" applyProtection="0">
      <alignment vertical="center"/>
    </xf>
    <xf numFmtId="15" fontId="0" fillId="0" borderId="0" applyFon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" fontId="0" fillId="0" borderId="0" applyFont="0" applyFill="0" applyBorder="0" applyAlignment="0" applyProtection="0"/>
    <xf numFmtId="0" fontId="0" fillId="0" borderId="0"/>
    <xf numFmtId="0" fontId="86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9" fillId="0" borderId="18">
      <alignment horizontal="center"/>
    </xf>
    <xf numFmtId="0" fontId="86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9" fillId="0" borderId="18">
      <alignment horizontal="center"/>
    </xf>
    <xf numFmtId="0" fontId="41" fillId="2" borderId="0" applyNumberFormat="0" applyBorder="0" applyAlignment="0" applyProtection="0">
      <alignment vertical="center"/>
    </xf>
    <xf numFmtId="0" fontId="49" fillId="0" borderId="18">
      <alignment horizontal="center" vertical="center"/>
    </xf>
    <xf numFmtId="0" fontId="43" fillId="35" borderId="0" applyNumberFormat="0" applyBorder="0" applyAlignment="0" applyProtection="0">
      <alignment vertical="center"/>
    </xf>
    <xf numFmtId="3" fontId="0" fillId="0" borderId="0" applyFont="0" applyFill="0" applyBorder="0" applyAlignment="0" applyProtection="0"/>
    <xf numFmtId="3" fontId="0" fillId="0" borderId="0" applyFont="0" applyFill="0" applyBorder="0" applyAlignment="0" applyProtection="0">
      <alignment vertical="center"/>
    </xf>
    <xf numFmtId="3" fontId="0" fillId="0" borderId="0" applyFont="0" applyFill="0" applyBorder="0" applyAlignment="0" applyProtection="0">
      <alignment vertical="center"/>
    </xf>
    <xf numFmtId="3" fontId="0" fillId="0" borderId="0" applyFont="0" applyFill="0" applyBorder="0" applyAlignment="0" applyProtection="0"/>
    <xf numFmtId="3" fontId="0" fillId="0" borderId="0" applyFont="0" applyFill="0" applyBorder="0" applyAlignment="0" applyProtection="0"/>
    <xf numFmtId="3" fontId="0" fillId="0" borderId="0" applyFont="0" applyFill="0" applyBorder="0" applyAlignment="0" applyProtection="0">
      <alignment vertical="center"/>
    </xf>
    <xf numFmtId="3" fontId="0" fillId="0" borderId="0" applyFont="0" applyFill="0" applyBorder="0" applyAlignment="0" applyProtection="0"/>
    <xf numFmtId="0" fontId="0" fillId="61" borderId="0" applyNumberFormat="0" applyFont="0" applyBorder="0" applyAlignment="0" applyProtection="0"/>
    <xf numFmtId="0" fontId="20" fillId="0" borderId="0">
      <alignment vertical="center"/>
    </xf>
    <xf numFmtId="0" fontId="15" fillId="0" borderId="0">
      <alignment vertical="center"/>
    </xf>
    <xf numFmtId="0" fontId="0" fillId="61" borderId="0" applyNumberFormat="0" applyFont="0" applyBorder="0" applyAlignment="0" applyProtection="0">
      <alignment vertical="center"/>
    </xf>
    <xf numFmtId="0" fontId="15" fillId="0" borderId="0">
      <alignment vertical="center"/>
    </xf>
    <xf numFmtId="0" fontId="0" fillId="61" borderId="0" applyNumberFormat="0" applyFont="0" applyBorder="0" applyAlignment="0" applyProtection="0">
      <alignment vertical="center"/>
    </xf>
    <xf numFmtId="0" fontId="20" fillId="0" borderId="0">
      <alignment vertical="center"/>
    </xf>
    <xf numFmtId="0" fontId="0" fillId="61" borderId="0" applyNumberFormat="0" applyFont="0" applyBorder="0" applyAlignment="0" applyProtection="0"/>
    <xf numFmtId="3" fontId="102" fillId="0" borderId="0"/>
    <xf numFmtId="3" fontId="102" fillId="0" borderId="0">
      <alignment vertical="center"/>
    </xf>
    <xf numFmtId="3" fontId="102" fillId="0" borderId="0"/>
    <xf numFmtId="3" fontId="102" fillId="0" borderId="0">
      <alignment vertical="center"/>
    </xf>
    <xf numFmtId="0" fontId="49" fillId="0" borderId="0" applyNumberFormat="0" applyFill="0" applyBorder="0" applyAlignment="0" applyProtection="0"/>
    <xf numFmtId="0" fontId="50" fillId="35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15" fillId="50" borderId="0">
      <alignment horizontal="left" vertical="center"/>
    </xf>
    <xf numFmtId="0" fontId="43" fillId="35" borderId="0" applyNumberFormat="0" applyBorder="0" applyAlignment="0" applyProtection="0">
      <alignment vertical="center"/>
    </xf>
    <xf numFmtId="0" fontId="84" fillId="37" borderId="21" applyNumberFormat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15" fillId="50" borderId="0">
      <alignment horizontal="left" vertical="center"/>
    </xf>
    <xf numFmtId="0" fontId="15" fillId="50" borderId="0">
      <alignment horizontal="left" vertical="center"/>
    </xf>
    <xf numFmtId="0" fontId="15" fillId="50" borderId="0">
      <alignment horizontal="left" vertical="center"/>
    </xf>
    <xf numFmtId="0" fontId="43" fillId="35" borderId="0" applyNumberFormat="0" applyBorder="0" applyAlignment="0" applyProtection="0">
      <alignment vertical="center"/>
    </xf>
    <xf numFmtId="0" fontId="15" fillId="50" borderId="0">
      <alignment horizontal="left" vertical="center"/>
    </xf>
    <xf numFmtId="0" fontId="15" fillId="50" borderId="0">
      <alignment horizontal="left" vertical="center"/>
    </xf>
    <xf numFmtId="0" fontId="15" fillId="50" borderId="0">
      <alignment horizontal="right" vertical="center"/>
    </xf>
    <xf numFmtId="0" fontId="59" fillId="52" borderId="17">
      <protection locked="0"/>
    </xf>
    <xf numFmtId="0" fontId="59" fillId="52" borderId="17">
      <alignment vertical="center"/>
      <protection locked="0"/>
    </xf>
    <xf numFmtId="0" fontId="43" fillId="38" borderId="0" applyNumberFormat="0" applyBorder="0" applyAlignment="0" applyProtection="0">
      <alignment vertical="center"/>
    </xf>
    <xf numFmtId="0" fontId="103" fillId="0" borderId="0"/>
    <xf numFmtId="0" fontId="59" fillId="52" borderId="17">
      <protection locked="0"/>
    </xf>
    <xf numFmtId="0" fontId="59" fillId="52" borderId="17">
      <alignment vertical="center"/>
      <protection locked="0"/>
    </xf>
    <xf numFmtId="0" fontId="59" fillId="52" borderId="17">
      <protection locked="0"/>
    </xf>
    <xf numFmtId="0" fontId="43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9" fillId="52" borderId="17">
      <alignment vertical="center"/>
      <protection locked="0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52" borderId="17">
      <protection locked="0"/>
    </xf>
    <xf numFmtId="0" fontId="41" fillId="2" borderId="0" applyNumberFormat="0" applyBorder="0" applyAlignment="0" applyProtection="0">
      <alignment vertical="center"/>
    </xf>
    <xf numFmtId="0" fontId="59" fillId="52" borderId="17">
      <protection locked="0"/>
    </xf>
    <xf numFmtId="0" fontId="59" fillId="52" borderId="17">
      <alignment vertical="center"/>
      <protection locked="0"/>
    </xf>
    <xf numFmtId="0" fontId="76" fillId="63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69" fillId="0" borderId="22" applyNumberFormat="0" applyFill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64" fillId="4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201" fontId="0" fillId="0" borderId="0" applyFont="0" applyFill="0" applyBorder="0" applyAlignment="0" applyProtection="0"/>
    <xf numFmtId="0" fontId="47" fillId="0" borderId="4" applyNumberFormat="0" applyFill="0" applyProtection="0">
      <alignment horizontal="right"/>
    </xf>
    <xf numFmtId="0" fontId="104" fillId="0" borderId="27" applyNumberFormat="0" applyFill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104" fillId="0" borderId="27" applyNumberFormat="0" applyFill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105" fillId="0" borderId="26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105" fillId="0" borderId="26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75" fillId="0" borderId="19" applyNumberFormat="0" applyFill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194" fontId="0" fillId="0" borderId="0" applyFon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74" fillId="0" borderId="4" applyNumberFormat="0" applyFill="0" applyProtection="0">
      <alignment horizont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106" fillId="0" borderId="14" applyNumberFormat="0" applyFill="0" applyProtection="0">
      <alignment horizontal="center"/>
    </xf>
    <xf numFmtId="0" fontId="0" fillId="0" borderId="0">
      <alignment vertical="center"/>
    </xf>
    <xf numFmtId="0" fontId="106" fillId="0" borderId="14" applyNumberFormat="0" applyFill="0" applyProtection="0">
      <alignment horizontal="center"/>
    </xf>
    <xf numFmtId="0" fontId="72" fillId="2" borderId="0" applyNumberFormat="0" applyBorder="0" applyAlignment="0" applyProtection="0">
      <alignment vertical="center"/>
    </xf>
    <xf numFmtId="0" fontId="106" fillId="0" borderId="14" applyNumberFormat="0" applyFill="0" applyProtection="0">
      <alignment horizontal="center" vertical="center"/>
    </xf>
    <xf numFmtId="0" fontId="41" fillId="2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57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107" fillId="0" borderId="0"/>
    <xf numFmtId="0" fontId="5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43" fillId="35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43" fillId="3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0" fillId="0" borderId="0"/>
    <xf numFmtId="0" fontId="43" fillId="38" borderId="0" applyNumberFormat="0" applyBorder="0" applyAlignment="0" applyProtection="0">
      <alignment vertical="center"/>
    </xf>
    <xf numFmtId="0" fontId="108" fillId="0" borderId="0"/>
    <xf numFmtId="0" fontId="43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0" fillId="0" borderId="0"/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/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70" fillId="37" borderId="16" applyNumberFormat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1" fontId="47" fillId="0" borderId="14" applyFill="0" applyProtection="0">
      <alignment horizontal="center"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70" fillId="37" borderId="16" applyNumberFormat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84" fillId="37" borderId="21" applyNumberFormat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1" fontId="47" fillId="0" borderId="14" applyFill="0" applyProtection="0">
      <alignment horizont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2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2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/>
    <xf numFmtId="0" fontId="43" fillId="3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46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/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180" fontId="2" fillId="0" borderId="1">
      <alignment vertical="center"/>
      <protection locked="0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/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/>
    <xf numFmtId="0" fontId="43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6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6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0" fillId="0" borderId="0"/>
    <xf numFmtId="0" fontId="5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76" fillId="64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86" fillId="35" borderId="0" applyNumberFormat="0" applyBorder="0" applyAlignment="0" applyProtection="0"/>
    <xf numFmtId="0" fontId="67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90" fillId="0" borderId="22" applyNumberFormat="0" applyFill="0" applyAlignment="0" applyProtection="0">
      <alignment vertical="center"/>
    </xf>
    <xf numFmtId="0" fontId="56" fillId="2" borderId="0" applyNumberFormat="0" applyBorder="0" applyAlignment="0" applyProtection="0"/>
    <xf numFmtId="0" fontId="62" fillId="38" borderId="0" applyNumberFormat="0" applyBorder="0" applyAlignment="0" applyProtection="0">
      <alignment vertical="center"/>
    </xf>
    <xf numFmtId="0" fontId="90" fillId="0" borderId="22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56" fillId="2" borderId="0" applyNumberFormat="0" applyBorder="0" applyAlignment="0" applyProtection="0"/>
    <xf numFmtId="0" fontId="15" fillId="0" borderId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76" fillId="6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/>
    <xf numFmtId="0" fontId="43" fillId="3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3" fillId="35" borderId="0" applyNumberFormat="0" applyBorder="0" applyAlignment="0" applyProtection="0">
      <alignment vertical="center"/>
    </xf>
    <xf numFmtId="0" fontId="86" fillId="35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86" fillId="35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86" fillId="3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/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109" fillId="0" borderId="25" applyNumberFormat="0" applyFill="0" applyAlignment="0" applyProtection="0">
      <alignment vertical="center"/>
    </xf>
    <xf numFmtId="186" fontId="0" fillId="0" borderId="0" applyFont="0" applyFill="0" applyBorder="0" applyAlignment="0" applyProtection="0"/>
    <xf numFmtId="0" fontId="56" fillId="2" borderId="0" applyNumberFormat="0" applyBorder="0" applyAlignment="0" applyProtection="0"/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84" fillId="37" borderId="21" applyNumberFormat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0" fillId="0" borderId="0"/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2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/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76" fillId="63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/>
    <xf numFmtId="0" fontId="43" fillId="35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10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0" borderId="0">
      <alignment vertical="center"/>
    </xf>
    <xf numFmtId="0" fontId="0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0" fillId="0" borderId="0"/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36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1" fillId="54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4" fillId="37" borderId="21" applyNumberFormat="0" applyAlignment="0" applyProtection="0">
      <alignment vertical="center"/>
    </xf>
    <xf numFmtId="0" fontId="0" fillId="0" borderId="0"/>
    <xf numFmtId="0" fontId="0" fillId="0" borderId="0"/>
    <xf numFmtId="0" fontId="84" fillId="37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1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/>
    <xf numFmtId="0" fontId="96" fillId="45" borderId="16" applyNumberFormat="0" applyAlignment="0" applyProtection="0">
      <alignment vertical="center"/>
    </xf>
    <xf numFmtId="0" fontId="15" fillId="0" borderId="0">
      <alignment vertical="center"/>
    </xf>
    <xf numFmtId="0" fontId="96" fillId="45" borderId="16" applyNumberFormat="0" applyAlignment="0" applyProtection="0">
      <alignment vertical="center"/>
    </xf>
    <xf numFmtId="0" fontId="15" fillId="0" borderId="0">
      <alignment vertical="center"/>
    </xf>
    <xf numFmtId="0" fontId="96" fillId="45" borderId="16" applyNumberFormat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41" fillId="2" borderId="0" applyNumberFormat="0" applyBorder="0" applyAlignment="0" applyProtection="0">
      <alignment vertical="center"/>
    </xf>
    <xf numFmtId="0" fontId="0" fillId="0" borderId="0"/>
    <xf numFmtId="0" fontId="15" fillId="0" borderId="0">
      <alignment vertical="center"/>
    </xf>
    <xf numFmtId="43" fontId="0" fillId="0" borderId="0" applyFont="0" applyFill="0" applyBorder="0" applyAlignment="0" applyProtection="0"/>
    <xf numFmtId="0" fontId="95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47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15" fillId="0" borderId="0">
      <alignment vertical="center"/>
    </xf>
    <xf numFmtId="0" fontId="0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" fillId="0" borderId="0"/>
    <xf numFmtId="0" fontId="0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20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" fontId="2" fillId="0" borderId="1">
      <alignment vertical="center"/>
      <protection locked="0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5" fillId="0" borderId="0">
      <alignment vertical="center"/>
    </xf>
    <xf numFmtId="0" fontId="41" fillId="42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" fillId="0" borderId="0"/>
    <xf numFmtId="0" fontId="111" fillId="0" borderId="0"/>
    <xf numFmtId="0" fontId="41" fillId="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41" fillId="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41" fillId="2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/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180" fontId="2" fillId="0" borderId="1">
      <alignment vertical="center"/>
      <protection locked="0"/>
    </xf>
    <xf numFmtId="0" fontId="64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76" fillId="63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203" fontId="0" fillId="0" borderId="0" applyFont="0" applyFill="0" applyBorder="0" applyAlignment="0" applyProtection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1" fontId="47" fillId="0" borderId="14" applyFill="0" applyProtection="0">
      <alignment horizontal="center"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41" fillId="4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180" fontId="2" fillId="0" borderId="1">
      <alignment vertical="center"/>
      <protection locked="0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180" fontId="2" fillId="0" borderId="1">
      <alignment vertical="center"/>
      <protection locked="0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6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56" fillId="2" borderId="0" applyNumberFormat="0" applyBorder="0" applyAlignment="0" applyProtection="0"/>
    <xf numFmtId="0" fontId="56" fillId="2" borderId="0" applyNumberFormat="0" applyBorder="0" applyAlignment="0" applyProtection="0"/>
    <xf numFmtId="0" fontId="56" fillId="2" borderId="0" applyNumberFormat="0" applyBorder="0" applyAlignment="0" applyProtection="0"/>
    <xf numFmtId="186" fontId="0" fillId="0" borderId="0" applyFont="0" applyFill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6" fillId="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56" fillId="2" borderId="0" applyNumberFormat="0" applyBorder="0" applyAlignment="0" applyProtection="0"/>
    <xf numFmtId="0" fontId="41" fillId="42" borderId="0" applyNumberFormat="0" applyBorder="0" applyAlignment="0" applyProtection="0">
      <alignment vertical="center"/>
    </xf>
    <xf numFmtId="0" fontId="56" fillId="2" borderId="0" applyNumberFormat="0" applyBorder="0" applyAlignment="0" applyProtection="0"/>
    <xf numFmtId="0" fontId="51" fillId="40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56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79" fillId="42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56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180" fontId="2" fillId="0" borderId="1">
      <alignment vertical="center"/>
      <protection locked="0"/>
    </xf>
    <xf numFmtId="0" fontId="41" fillId="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177" fontId="47" fillId="0" borderId="14" applyFill="0" applyProtection="0">
      <alignment horizontal="right"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76" fillId="57" borderId="0" applyNumberFormat="0" applyBorder="0" applyAlignment="0" applyProtection="0"/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90" fillId="0" borderId="22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72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4" fillId="42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72" fillId="2" borderId="0" applyNumberFormat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72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/>
    <xf numFmtId="0" fontId="70" fillId="37" borderId="16" applyNumberFormat="0" applyAlignment="0" applyProtection="0">
      <alignment vertical="center"/>
    </xf>
    <xf numFmtId="0" fontId="70" fillId="37" borderId="16" applyNumberFormat="0" applyAlignment="0" applyProtection="0">
      <alignment vertical="center"/>
    </xf>
    <xf numFmtId="0" fontId="70" fillId="37" borderId="16" applyNumberFormat="0" applyAlignment="0" applyProtection="0">
      <alignment vertical="center"/>
    </xf>
    <xf numFmtId="0" fontId="113" fillId="41" borderId="24" applyNumberFormat="0" applyAlignment="0" applyProtection="0">
      <alignment vertical="center"/>
    </xf>
    <xf numFmtId="0" fontId="113" fillId="41" borderId="24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106" fillId="0" borderId="14" applyNumberFormat="0" applyFill="0" applyProtection="0">
      <alignment horizontal="left"/>
    </xf>
    <xf numFmtId="0" fontId="106" fillId="0" borderId="14" applyNumberFormat="0" applyFill="0" applyProtection="0">
      <alignment horizontal="left"/>
    </xf>
    <xf numFmtId="0" fontId="106" fillId="0" borderId="14" applyNumberFormat="0" applyFill="0" applyProtection="0">
      <alignment horizontal="left" vertical="center"/>
    </xf>
    <xf numFmtId="0" fontId="109" fillId="0" borderId="25" applyNumberFormat="0" applyFill="0" applyAlignment="0" applyProtection="0">
      <alignment vertical="center"/>
    </xf>
    <xf numFmtId="204" fontId="0" fillId="0" borderId="0" applyFont="0" applyFill="0" applyBorder="0" applyAlignment="0" applyProtection="0"/>
    <xf numFmtId="205" fontId="0" fillId="0" borderId="0" applyFont="0" applyFill="0" applyBorder="0" applyAlignment="0" applyProtection="0"/>
    <xf numFmtId="0" fontId="71" fillId="0" borderId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9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94" fontId="0" fillId="0" borderId="0" applyFont="0" applyFill="0" applyBorder="0" applyAlignment="0" applyProtection="0">
      <alignment vertical="center"/>
    </xf>
    <xf numFmtId="194" fontId="0" fillId="0" borderId="0" applyFont="0" applyFill="0" applyBorder="0" applyAlignment="0" applyProtection="0">
      <alignment vertical="center"/>
    </xf>
    <xf numFmtId="194" fontId="0" fillId="0" borderId="0" applyFont="0" applyFill="0" applyBorder="0" applyAlignment="0" applyProtection="0">
      <alignment vertical="center"/>
    </xf>
    <xf numFmtId="19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6" fillId="57" borderId="0" applyNumberFormat="0" applyBorder="0" applyAlignment="0" applyProtection="0"/>
    <xf numFmtId="0" fontId="76" fillId="57" borderId="0" applyNumberFormat="0" applyBorder="0" applyAlignment="0" applyProtection="0">
      <alignment vertical="center"/>
    </xf>
    <xf numFmtId="0" fontId="76" fillId="57" borderId="0" applyNumberFormat="0" applyBorder="0" applyAlignment="0" applyProtection="0"/>
    <xf numFmtId="0" fontId="76" fillId="64" borderId="0" applyNumberFormat="0" applyBorder="0" applyAlignment="0" applyProtection="0">
      <alignment vertical="center"/>
    </xf>
    <xf numFmtId="0" fontId="76" fillId="64" borderId="0" applyNumberFormat="0" applyBorder="0" applyAlignment="0" applyProtection="0"/>
    <xf numFmtId="0" fontId="76" fillId="64" borderId="0" applyNumberFormat="0" applyBorder="0" applyAlignment="0" applyProtection="0"/>
    <xf numFmtId="0" fontId="76" fillId="64" borderId="0" applyNumberFormat="0" applyBorder="0" applyAlignment="0" applyProtection="0">
      <alignment vertical="center"/>
    </xf>
    <xf numFmtId="0" fontId="76" fillId="64" borderId="0" applyNumberFormat="0" applyBorder="0" applyAlignment="0" applyProtection="0">
      <alignment vertical="center"/>
    </xf>
    <xf numFmtId="0" fontId="76" fillId="63" borderId="0" applyNumberFormat="0" applyBorder="0" applyAlignment="0" applyProtection="0">
      <alignment vertical="center"/>
    </xf>
    <xf numFmtId="0" fontId="76" fillId="63" borderId="0" applyNumberFormat="0" applyBorder="0" applyAlignment="0" applyProtection="0">
      <alignment vertical="center"/>
    </xf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51" fillId="34" borderId="0" applyNumberFormat="0" applyBorder="0" applyAlignment="0" applyProtection="0">
      <alignment vertical="center"/>
    </xf>
    <xf numFmtId="0" fontId="47" fillId="0" borderId="4" applyNumberFormat="0" applyFill="0" applyProtection="0">
      <alignment horizontal="left"/>
    </xf>
    <xf numFmtId="0" fontId="110" fillId="59" borderId="0" applyNumberFormat="0" applyBorder="0" applyAlignment="0" applyProtection="0">
      <alignment vertical="center"/>
    </xf>
    <xf numFmtId="1" fontId="47" fillId="0" borderId="14" applyFill="0" applyProtection="0">
      <alignment horizont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0" fillId="43" borderId="20" applyNumberFormat="0" applyFont="0" applyAlignment="0" applyProtection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83" fillId="0" borderId="0"/>
    <xf numFmtId="0" fontId="83" fillId="0" borderId="0">
      <alignment vertical="center"/>
    </xf>
    <xf numFmtId="0" fontId="83" fillId="0" borderId="0"/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180" fontId="2" fillId="0" borderId="1">
      <alignment vertical="center"/>
      <protection locked="0"/>
    </xf>
    <xf numFmtId="0" fontId="46" fillId="0" borderId="0">
      <alignment vertical="top"/>
    </xf>
    <xf numFmtId="0" fontId="114" fillId="0" borderId="0"/>
    <xf numFmtId="0" fontId="115" fillId="0" borderId="0"/>
    <xf numFmtId="41" fontId="0" fillId="0" borderId="0" applyFont="0" applyFill="0" applyBorder="0" applyAlignment="0" applyProtection="0"/>
    <xf numFmtId="0" fontId="0" fillId="43" borderId="20" applyNumberFormat="0" applyFont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0" fillId="43" borderId="20" applyNumberFormat="0" applyFont="0" applyAlignment="0" applyProtection="0">
      <alignment vertical="center"/>
    </xf>
    <xf numFmtId="0" fontId="0" fillId="43" borderId="20" applyNumberFormat="0" applyFont="0" applyAlignment="0" applyProtection="0">
      <alignment vertical="center"/>
    </xf>
  </cellStyleXfs>
  <cellXfs count="181">
    <xf numFmtId="0" fontId="0" fillId="0" borderId="0" xfId="0">
      <alignment vertical="center"/>
    </xf>
    <xf numFmtId="0" fontId="1" fillId="0" borderId="0" xfId="1766" applyFont="1" applyFill="1" applyBorder="1" applyAlignment="1">
      <alignment horizontal="center" vertical="center"/>
    </xf>
    <xf numFmtId="206" fontId="1" fillId="0" borderId="0" xfId="1766" applyNumberFormat="1" applyFont="1" applyFill="1" applyBorder="1" applyAlignment="1">
      <alignment horizontal="center" vertical="center"/>
    </xf>
    <xf numFmtId="0" fontId="2" fillId="0" borderId="0" xfId="1766" applyFont="1" applyFill="1" applyBorder="1" applyAlignment="1">
      <alignment horizontal="left" vertical="center"/>
    </xf>
    <xf numFmtId="206" fontId="2" fillId="0" borderId="0" xfId="1766" applyNumberFormat="1" applyFont="1" applyFill="1" applyBorder="1" applyAlignment="1">
      <alignment horizontal="left" vertical="center"/>
    </xf>
    <xf numFmtId="0" fontId="0" fillId="0" borderId="1" xfId="1766" applyFont="1" applyFill="1" applyBorder="1" applyAlignment="1">
      <alignment horizontal="center" vertical="center"/>
    </xf>
    <xf numFmtId="206" fontId="0" fillId="0" borderId="1" xfId="1766" applyNumberFormat="1" applyFont="1" applyFill="1" applyBorder="1" applyAlignment="1">
      <alignment horizontal="center" vertical="center"/>
    </xf>
    <xf numFmtId="206" fontId="0" fillId="0" borderId="1" xfId="1766" applyNumberFormat="1" applyFont="1" applyFill="1" applyBorder="1" applyAlignment="1">
      <alignment horizontal="center" vertical="center" wrapText="1"/>
    </xf>
    <xf numFmtId="49" fontId="3" fillId="0" borderId="1" xfId="1766" applyNumberFormat="1" applyFont="1" applyFill="1" applyBorder="1" applyAlignment="1">
      <alignment horizontal="center" vertical="center" wrapText="1"/>
    </xf>
    <xf numFmtId="207" fontId="0" fillId="0" borderId="1" xfId="1766" applyNumberFormat="1" applyFont="1" applyFill="1" applyBorder="1" applyAlignment="1">
      <alignment horizontal="center" vertical="center"/>
    </xf>
    <xf numFmtId="0" fontId="0" fillId="0" borderId="0" xfId="1766" applyFont="1" applyFill="1" applyBorder="1" applyAlignment="1">
      <alignment vertical="center"/>
    </xf>
    <xf numFmtId="0" fontId="0" fillId="0" borderId="0" xfId="2026">
      <alignment vertical="center"/>
    </xf>
    <xf numFmtId="206" fontId="1" fillId="0" borderId="0" xfId="1766" applyNumberFormat="1" applyFont="1" applyFill="1" applyAlignment="1">
      <alignment horizontal="center" vertical="center"/>
    </xf>
    <xf numFmtId="206" fontId="0" fillId="0" borderId="0" xfId="1766" applyNumberFormat="1" applyFont="1" applyFill="1" applyAlignment="1">
      <alignment horizontal="left" vertical="center"/>
    </xf>
    <xf numFmtId="206" fontId="0" fillId="0" borderId="0" xfId="1766" applyNumberFormat="1" applyFont="1" applyFill="1" applyAlignment="1">
      <alignment horizontal="center" vertical="center"/>
    </xf>
    <xf numFmtId="0" fontId="0" fillId="0" borderId="0" xfId="2026" applyAlignment="1">
      <alignment horizontal="center" vertical="center"/>
    </xf>
    <xf numFmtId="206" fontId="0" fillId="0" borderId="0" xfId="1766" applyNumberFormat="1" applyFont="1" applyFill="1" applyAlignment="1">
      <alignment horizontal="center" vertical="center" wrapText="1"/>
    </xf>
    <xf numFmtId="0" fontId="4" fillId="0" borderId="0" xfId="2026" applyFont="1">
      <alignment vertical="center"/>
    </xf>
    <xf numFmtId="207" fontId="0" fillId="0" borderId="0" xfId="1766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207" fontId="0" fillId="0" borderId="0" xfId="1766" applyNumberFormat="1" applyFont="1" applyFill="1" applyAlignment="1">
      <alignment horizontal="center" vertical="center"/>
    </xf>
    <xf numFmtId="4" fontId="4" fillId="0" borderId="0" xfId="1766" applyNumberFormat="1" applyFont="1" applyFill="1" applyBorder="1" applyAlignment="1">
      <alignment vertical="center"/>
    </xf>
    <xf numFmtId="0" fontId="1" fillId="0" borderId="0" xfId="1761" applyFont="1" applyFill="1" applyAlignment="1">
      <alignment horizontal="center" vertical="center" wrapText="1"/>
    </xf>
    <xf numFmtId="0" fontId="0" fillId="0" borderId="0" xfId="1761" applyFont="1" applyFill="1" applyAlignment="1">
      <alignment horizontal="left" vertical="center" wrapText="1"/>
    </xf>
    <xf numFmtId="0" fontId="0" fillId="0" borderId="0" xfId="1761" applyFont="1" applyFill="1" applyAlignment="1">
      <alignment horizontal="center" vertical="center" wrapText="1"/>
    </xf>
    <xf numFmtId="0" fontId="0" fillId="0" borderId="0" xfId="1761" applyFont="1" applyFill="1" applyAlignment="1"/>
    <xf numFmtId="0" fontId="2" fillId="0" borderId="0" xfId="1761" applyFont="1" applyFill="1" applyAlignment="1">
      <alignment horizontal="right" vertical="center" wrapText="1"/>
    </xf>
    <xf numFmtId="0" fontId="0" fillId="0" borderId="1" xfId="1761" applyFill="1" applyBorder="1" applyAlignment="1">
      <alignment horizontal="center" vertical="center" wrapText="1"/>
    </xf>
    <xf numFmtId="0" fontId="0" fillId="2" borderId="1" xfId="1761" applyFont="1" applyFill="1" applyBorder="1" applyAlignment="1">
      <alignment horizontal="center" vertical="center" wrapText="1"/>
    </xf>
    <xf numFmtId="0" fontId="0" fillId="0" borderId="1" xfId="1761" applyFont="1" applyFill="1" applyBorder="1" applyAlignment="1">
      <alignment horizontal="center" vertical="center" wrapText="1"/>
    </xf>
    <xf numFmtId="0" fontId="4" fillId="0" borderId="1" xfId="1133" applyFont="1" applyFill="1" applyBorder="1" applyAlignment="1" applyProtection="1">
      <alignment vertical="center" wrapText="1"/>
    </xf>
    <xf numFmtId="0" fontId="4" fillId="2" borderId="1" xfId="1761" applyFont="1" applyFill="1" applyBorder="1" applyAlignment="1">
      <alignment horizontal="right" vertical="center" wrapText="1"/>
    </xf>
    <xf numFmtId="0" fontId="4" fillId="0" borderId="1" xfId="1761" applyFont="1" applyFill="1" applyBorder="1" applyAlignment="1">
      <alignment horizontal="right" vertical="center" wrapText="1"/>
    </xf>
    <xf numFmtId="0" fontId="4" fillId="0" borderId="1" xfId="1761" applyFont="1" applyFill="1" applyBorder="1" applyAlignment="1">
      <alignment vertical="center"/>
    </xf>
    <xf numFmtId="0" fontId="4" fillId="0" borderId="1" xfId="1761" applyFont="1" applyFill="1" applyBorder="1" applyAlignment="1">
      <alignment horizontal="left" vertical="center" wrapText="1"/>
    </xf>
    <xf numFmtId="0" fontId="4" fillId="0" borderId="1" xfId="1761" applyNumberFormat="1" applyFont="1" applyFill="1" applyBorder="1" applyAlignment="1" applyProtection="1">
      <alignment horizontal="left" vertical="center" wrapText="1" readingOrder="1"/>
      <protection locked="0"/>
    </xf>
    <xf numFmtId="0" fontId="4" fillId="0" borderId="1" xfId="1761" applyFont="1" applyFill="1" applyBorder="1" applyAlignment="1">
      <alignment horizontal="center" vertical="center" wrapText="1"/>
    </xf>
    <xf numFmtId="0" fontId="4" fillId="0" borderId="1" xfId="1390" applyFont="1" applyFill="1" applyBorder="1" applyAlignment="1">
      <alignment horizontal="left" vertical="center" wrapText="1"/>
    </xf>
    <xf numFmtId="0" fontId="0" fillId="0" borderId="1" xfId="1761" applyFont="1" applyFill="1" applyBorder="1" applyAlignment="1">
      <alignment horizontal="left" vertical="center" wrapText="1"/>
    </xf>
    <xf numFmtId="0" fontId="2" fillId="0" borderId="1" xfId="1761" applyFont="1" applyFill="1" applyBorder="1" applyAlignment="1">
      <alignment horizontal="left" vertical="center" wrapText="1"/>
    </xf>
    <xf numFmtId="0" fontId="0" fillId="2" borderId="1" xfId="1761" applyFont="1" applyFill="1" applyBorder="1" applyAlignment="1">
      <alignment horizontal="right" vertical="center" wrapText="1"/>
    </xf>
    <xf numFmtId="0" fontId="0" fillId="0" borderId="1" xfId="1761" applyFont="1" applyFill="1" applyBorder="1" applyAlignment="1">
      <alignment horizontal="right" vertical="center" wrapText="1"/>
    </xf>
    <xf numFmtId="0" fontId="4" fillId="0" borderId="1" xfId="2642" applyFont="1" applyFill="1" applyBorder="1" applyAlignment="1">
      <alignment vertical="center" wrapText="1"/>
    </xf>
    <xf numFmtId="0" fontId="5" fillId="0" borderId="0" xfId="1761" applyFont="1" applyFill="1" applyAlignment="1">
      <alignment horizontal="center" vertical="center" wrapText="1"/>
    </xf>
    <xf numFmtId="0" fontId="6" fillId="0" borderId="1" xfId="1761" applyFont="1" applyFill="1" applyBorder="1" applyAlignment="1">
      <alignment horizontal="center" vertical="center" wrapText="1"/>
    </xf>
    <xf numFmtId="0" fontId="6" fillId="0" borderId="1" xfId="1133" applyFont="1" applyFill="1" applyBorder="1" applyAlignment="1" applyProtection="1">
      <alignment horizontal="left" vertical="center" wrapText="1"/>
    </xf>
    <xf numFmtId="0" fontId="6" fillId="0" borderId="1" xfId="1761" applyFont="1" applyFill="1" applyBorder="1" applyAlignment="1">
      <alignment horizontal="right" vertical="center" wrapText="1"/>
    </xf>
    <xf numFmtId="0" fontId="6" fillId="0" borderId="1" xfId="1133" applyFont="1" applyFill="1" applyBorder="1" applyAlignment="1" applyProtection="1">
      <alignment horizontal="right" vertical="center" wrapText="1"/>
    </xf>
    <xf numFmtId="0" fontId="6" fillId="0" borderId="1" xfId="92" applyFont="1" applyFill="1" applyBorder="1" applyAlignment="1">
      <alignment horizontal="center" vertical="center" wrapText="1"/>
    </xf>
    <xf numFmtId="0" fontId="6" fillId="0" borderId="1" xfId="1761" applyFont="1" applyFill="1" applyBorder="1" applyAlignment="1">
      <alignment vertical="center"/>
    </xf>
    <xf numFmtId="0" fontId="6" fillId="0" borderId="1" xfId="1133" applyFont="1" applyFill="1" applyBorder="1" applyAlignment="1" applyProtection="1">
      <alignment vertical="center"/>
    </xf>
    <xf numFmtId="0" fontId="6" fillId="0" borderId="1" xfId="92" applyFont="1" applyFill="1" applyBorder="1" applyAlignment="1">
      <alignment horizontal="left" vertical="center" wrapText="1"/>
    </xf>
    <xf numFmtId="0" fontId="6" fillId="0" borderId="0" xfId="1133" applyFont="1" applyFill="1" applyBorder="1" applyAlignment="1" applyProtection="1">
      <alignment vertical="center"/>
    </xf>
    <xf numFmtId="0" fontId="6" fillId="0" borderId="1" xfId="92" applyNumberFormat="1" applyFont="1" applyFill="1" applyBorder="1" applyAlignment="1">
      <alignment horizontal="left" vertical="center" wrapText="1"/>
    </xf>
    <xf numFmtId="0" fontId="6" fillId="0" borderId="2" xfId="1133" applyFont="1" applyFill="1" applyBorder="1" applyAlignment="1" applyProtection="1">
      <alignment horizontal="left" vertical="center" wrapText="1"/>
    </xf>
    <xf numFmtId="0" fontId="6" fillId="0" borderId="2" xfId="1133" applyFont="1" applyFill="1" applyBorder="1" applyAlignment="1" applyProtection="1">
      <alignment vertical="center"/>
    </xf>
    <xf numFmtId="0" fontId="6" fillId="0" borderId="1" xfId="1761" applyFont="1" applyFill="1" applyBorder="1" applyAlignment="1">
      <alignment horizontal="left" vertical="center" wrapText="1"/>
    </xf>
    <xf numFmtId="0" fontId="0" fillId="0" borderId="0" xfId="1761" applyFill="1" applyAlignment="1">
      <alignment horizontal="left" vertical="center" wrapText="1"/>
    </xf>
    <xf numFmtId="0" fontId="7" fillId="0" borderId="0" xfId="1761" applyFont="1" applyFill="1" applyAlignment="1">
      <alignment horizontal="center" vertical="center" wrapText="1"/>
    </xf>
    <xf numFmtId="0" fontId="0" fillId="0" borderId="0" xfId="1761">
      <alignment vertical="center"/>
    </xf>
    <xf numFmtId="0" fontId="8" fillId="0" borderId="1" xfId="1761" applyFont="1" applyFill="1" applyBorder="1" applyAlignment="1">
      <alignment horizontal="center" vertical="center" wrapText="1"/>
    </xf>
    <xf numFmtId="0" fontId="0" fillId="0" borderId="2" xfId="1761" applyFill="1" applyBorder="1" applyAlignment="1">
      <alignment horizontal="center" vertical="center" wrapText="1"/>
    </xf>
    <xf numFmtId="49" fontId="6" fillId="0" borderId="1" xfId="1133" applyNumberFormat="1" applyFont="1" applyFill="1" applyBorder="1" applyAlignment="1" applyProtection="1">
      <alignment horizontal="left" vertical="center" wrapText="1"/>
      <protection locked="0"/>
    </xf>
    <xf numFmtId="1" fontId="9" fillId="0" borderId="1" xfId="1133" applyNumberFormat="1" applyFont="1" applyFill="1" applyBorder="1" applyAlignment="1" applyProtection="1">
      <alignment horizontal="right" vertical="center" wrapText="1"/>
    </xf>
    <xf numFmtId="0" fontId="9" fillId="0" borderId="1" xfId="1133" applyFont="1" applyFill="1" applyBorder="1" applyAlignment="1" applyProtection="1">
      <alignment horizontal="right" vertical="center" wrapText="1"/>
    </xf>
    <xf numFmtId="0" fontId="6" fillId="0" borderId="1" xfId="1133" applyFont="1" applyFill="1" applyBorder="1" applyAlignment="1" applyProtection="1">
      <alignment horizontal="center" vertical="center" wrapText="1"/>
    </xf>
    <xf numFmtId="0" fontId="10" fillId="0" borderId="1" xfId="1133" applyFont="1" applyFill="1" applyBorder="1" applyAlignment="1" applyProtection="1">
      <alignment horizontal="center" vertical="center" wrapText="1"/>
    </xf>
    <xf numFmtId="0" fontId="9" fillId="0" borderId="1" xfId="1638" applyFont="1" applyFill="1" applyBorder="1" applyAlignment="1">
      <alignment horizontal="right" vertical="center" wrapText="1"/>
    </xf>
    <xf numFmtId="0" fontId="6" fillId="0" borderId="1" xfId="1638" applyFont="1" applyFill="1" applyBorder="1" applyAlignment="1">
      <alignment horizontal="center" vertical="center" wrapText="1"/>
    </xf>
    <xf numFmtId="0" fontId="6" fillId="0" borderId="1" xfId="1638" applyFont="1" applyFill="1" applyBorder="1" applyAlignment="1">
      <alignment horizontal="left" vertical="center" wrapText="1"/>
    </xf>
    <xf numFmtId="0" fontId="10" fillId="0" borderId="1" xfId="1638" applyFont="1" applyFill="1" applyBorder="1" applyAlignment="1">
      <alignment horizontal="center" vertical="center" wrapText="1"/>
    </xf>
    <xf numFmtId="0" fontId="10" fillId="0" borderId="1" xfId="1133" applyFont="1" applyFill="1" applyBorder="1" applyAlignment="1" applyProtection="1">
      <alignment horizontal="right" vertical="center" wrapText="1"/>
    </xf>
    <xf numFmtId="0" fontId="0" fillId="0" borderId="0" xfId="1761" applyFill="1" applyBorder="1" applyAlignment="1">
      <alignment horizontal="center" vertical="center" wrapText="1"/>
    </xf>
    <xf numFmtId="208" fontId="0" fillId="0" borderId="0" xfId="0" applyNumberFormat="1">
      <alignment vertical="center"/>
    </xf>
    <xf numFmtId="0" fontId="11" fillId="0" borderId="1" xfId="1133" applyFont="1" applyFill="1" applyBorder="1" applyAlignment="1" applyProtection="1">
      <alignment horizontal="right" vertical="center" wrapText="1"/>
    </xf>
    <xf numFmtId="0" fontId="0" fillId="0" borderId="0" xfId="1133" applyFont="1" applyFill="1" applyBorder="1" applyAlignment="1" applyProtection="1">
      <alignment vertical="center"/>
    </xf>
    <xf numFmtId="0" fontId="1" fillId="0" borderId="0" xfId="1133" applyFont="1" applyFill="1" applyBorder="1" applyAlignment="1" applyProtection="1">
      <alignment horizontal="center" vertical="center" wrapText="1"/>
    </xf>
    <xf numFmtId="0" fontId="0" fillId="0" borderId="0" xfId="1133" applyFont="1" applyFill="1" applyBorder="1" applyAlignment="1" applyProtection="1">
      <alignment horizontal="left" vertical="center" wrapText="1"/>
    </xf>
    <xf numFmtId="0" fontId="0" fillId="0" borderId="0" xfId="1133" applyFont="1" applyFill="1" applyBorder="1" applyAlignment="1" applyProtection="1">
      <alignment horizontal="center" vertical="center" wrapText="1"/>
    </xf>
    <xf numFmtId="0" fontId="2" fillId="0" borderId="3" xfId="1133" applyFont="1" applyFill="1" applyBorder="1" applyAlignment="1" applyProtection="1">
      <alignment horizontal="right" vertical="center" wrapText="1"/>
    </xf>
    <xf numFmtId="0" fontId="8" fillId="0" borderId="1" xfId="1133" applyFont="1" applyFill="1" applyBorder="1" applyAlignment="1" applyProtection="1">
      <alignment horizontal="center" vertical="center" wrapText="1"/>
    </xf>
    <xf numFmtId="0" fontId="0" fillId="0" borderId="1" xfId="1133" applyFont="1" applyFill="1" applyBorder="1" applyAlignment="1" applyProtection="1">
      <alignment horizontal="center" vertical="center" wrapText="1"/>
    </xf>
    <xf numFmtId="0" fontId="12" fillId="0" borderId="1" xfId="2863" applyNumberFormat="1" applyFont="1" applyFill="1" applyBorder="1" applyAlignment="1">
      <alignment horizontal="center" vertical="center" wrapText="1"/>
    </xf>
    <xf numFmtId="0" fontId="12" fillId="0" borderId="1" xfId="2863" applyNumberFormat="1" applyFont="1" applyFill="1" applyBorder="1" applyAlignment="1">
      <alignment horizontal="right" vertical="center" wrapText="1"/>
    </xf>
    <xf numFmtId="0" fontId="0" fillId="0" borderId="1" xfId="1133" applyFont="1" applyFill="1" applyBorder="1" applyAlignment="1" applyProtection="1">
      <alignment horizontal="left" vertical="center" wrapText="1"/>
    </xf>
    <xf numFmtId="0" fontId="12" fillId="0" borderId="1" xfId="2863" applyNumberFormat="1" applyFont="1" applyFill="1" applyBorder="1" applyAlignment="1">
      <alignment horizontal="left" vertical="center" wrapText="1"/>
    </xf>
    <xf numFmtId="0" fontId="12" fillId="0" borderId="1" xfId="1133" applyFont="1" applyFill="1" applyBorder="1" applyAlignment="1" applyProtection="1">
      <alignment horizontal="right" vertical="center" wrapText="1"/>
    </xf>
    <xf numFmtId="0" fontId="13" fillId="0" borderId="1" xfId="1133" applyFont="1" applyFill="1" applyBorder="1" applyAlignment="1" applyProtection="1">
      <alignment horizontal="center" vertical="center" wrapText="1"/>
    </xf>
    <xf numFmtId="0" fontId="14" fillId="0" borderId="1" xfId="1133" applyFont="1" applyFill="1" applyBorder="1" applyAlignment="1" applyProtection="1">
      <alignment horizontal="right" vertical="center" wrapText="1"/>
    </xf>
    <xf numFmtId="0" fontId="4" fillId="0" borderId="1" xfId="1133" applyFont="1" applyFill="1" applyBorder="1" applyAlignment="1" applyProtection="1">
      <alignment horizontal="left" vertical="center" wrapText="1"/>
    </xf>
    <xf numFmtId="0" fontId="15" fillId="0" borderId="1" xfId="2863" applyNumberFormat="1" applyFont="1" applyFill="1" applyBorder="1" applyAlignment="1">
      <alignment vertical="center" wrapText="1"/>
    </xf>
    <xf numFmtId="0" fontId="0" fillId="0" borderId="1" xfId="1133" applyFont="1" applyFill="1" applyBorder="1" applyAlignment="1" applyProtection="1">
      <alignment horizontal="right" vertical="center" wrapText="1"/>
    </xf>
    <xf numFmtId="0" fontId="15" fillId="0" borderId="1" xfId="2863" applyNumberFormat="1" applyFont="1" applyFill="1" applyBorder="1" applyAlignment="1">
      <alignment horizontal="left" vertical="center" wrapText="1"/>
    </xf>
    <xf numFmtId="0" fontId="15" fillId="0" borderId="1" xfId="1133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209" fontId="0" fillId="0" borderId="1" xfId="2866" applyNumberFormat="1" applyFont="1" applyFill="1" applyBorder="1" applyAlignment="1" applyProtection="1">
      <alignment horizontal="left" vertical="center" wrapText="1"/>
      <protection locked="0"/>
    </xf>
    <xf numFmtId="20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8" fillId="0" borderId="1" xfId="1199" applyFont="1" applyFill="1" applyBorder="1" applyAlignment="1">
      <alignment horizontal="right" vertical="center" shrinkToFit="1"/>
    </xf>
    <xf numFmtId="0" fontId="18" fillId="0" borderId="1" xfId="0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/>
    </xf>
    <xf numFmtId="207" fontId="4" fillId="0" borderId="1" xfId="0" applyNumberFormat="1" applyFont="1" applyFill="1" applyBorder="1" applyAlignment="1">
      <alignment horizontal="left" vertical="center" wrapText="1"/>
    </xf>
    <xf numFmtId="206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>
      <alignment vertical="center"/>
    </xf>
    <xf numFmtId="206" fontId="0" fillId="0" borderId="0" xfId="0" applyNumberFormat="1" applyFont="1" applyFill="1" applyBorder="1" applyAlignment="1">
      <alignment vertical="center"/>
    </xf>
    <xf numFmtId="210" fontId="0" fillId="0" borderId="0" xfId="0" applyNumberFormat="1" applyFont="1" applyFill="1" applyBorder="1" applyAlignment="1">
      <alignment vertical="center"/>
    </xf>
    <xf numFmtId="0" fontId="0" fillId="0" borderId="0" xfId="869" applyFill="1" applyBorder="1" applyAlignment="1" applyProtection="1">
      <alignment horizontal="left"/>
      <protection locked="0"/>
    </xf>
    <xf numFmtId="0" fontId="0" fillId="0" borderId="0" xfId="869" applyFill="1" applyBorder="1" applyProtection="1">
      <protection locked="0"/>
    </xf>
    <xf numFmtId="0" fontId="1" fillId="0" borderId="0" xfId="2861" applyFont="1" applyFill="1" applyBorder="1" applyAlignment="1">
      <alignment horizontal="center" vertical="center" shrinkToFit="1"/>
    </xf>
    <xf numFmtId="0" fontId="0" fillId="0" borderId="0" xfId="869" applyFont="1" applyFill="1" applyBorder="1" applyAlignment="1" applyProtection="1">
      <alignment horizontal="left" vertical="center"/>
      <protection locked="0"/>
    </xf>
    <xf numFmtId="0" fontId="2" fillId="0" borderId="3" xfId="869" applyFont="1" applyFill="1" applyBorder="1" applyAlignment="1" applyProtection="1">
      <alignment horizontal="center" vertical="center"/>
      <protection locked="0"/>
    </xf>
    <xf numFmtId="0" fontId="8" fillId="0" borderId="1" xfId="869" applyFont="1" applyFill="1" applyBorder="1" applyAlignment="1" applyProtection="1">
      <alignment horizontal="center" vertical="center"/>
      <protection locked="0"/>
    </xf>
    <xf numFmtId="0" fontId="8" fillId="0" borderId="2" xfId="869" applyFont="1" applyFill="1" applyBorder="1" applyAlignment="1">
      <alignment horizontal="center" vertical="center" wrapText="1"/>
    </xf>
    <xf numFmtId="0" fontId="8" fillId="0" borderId="1" xfId="1937" applyFont="1" applyFill="1" applyBorder="1" applyAlignment="1">
      <alignment horizontal="center" vertical="center" wrapText="1"/>
    </xf>
    <xf numFmtId="0" fontId="8" fillId="0" borderId="4" xfId="869" applyFont="1" applyFill="1" applyBorder="1" applyAlignment="1">
      <alignment horizontal="center" vertical="center" wrapText="1"/>
    </xf>
    <xf numFmtId="0" fontId="0" fillId="0" borderId="1" xfId="869" applyFont="1" applyFill="1" applyBorder="1" applyAlignment="1" applyProtection="1">
      <alignment horizontal="left" vertical="center"/>
      <protection locked="0"/>
    </xf>
    <xf numFmtId="0" fontId="0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1" xfId="1937" applyFont="1" applyFill="1" applyBorder="1" applyAlignment="1">
      <alignment horizontal="center" vertical="center"/>
    </xf>
    <xf numFmtId="0" fontId="0" fillId="0" borderId="0" xfId="869" applyFont="1" applyFill="1" applyBorder="1" applyProtection="1">
      <protection locked="0"/>
    </xf>
    <xf numFmtId="0" fontId="0" fillId="0" borderId="1" xfId="869" applyFont="1" applyFill="1" applyBorder="1" applyAlignment="1" applyProtection="1">
      <alignment horizontal="center" vertical="center"/>
      <protection locked="0"/>
    </xf>
    <xf numFmtId="0" fontId="0" fillId="0" borderId="1" xfId="869" applyFont="1" applyFill="1" applyBorder="1" applyAlignment="1" applyProtection="1">
      <alignment horizontal="right" vertical="center"/>
      <protection locked="0"/>
    </xf>
    <xf numFmtId="0" fontId="0" fillId="0" borderId="1" xfId="2861" applyFont="1" applyFill="1" applyBorder="1" applyAlignment="1">
      <alignment horizontal="center" vertical="center"/>
    </xf>
    <xf numFmtId="0" fontId="4" fillId="0" borderId="0" xfId="2862" applyFont="1" applyFill="1" applyProtection="1">
      <protection locked="0"/>
    </xf>
    <xf numFmtId="0" fontId="0" fillId="0" borderId="0" xfId="2862" applyFill="1" applyProtection="1">
      <protection locked="0"/>
    </xf>
    <xf numFmtId="0" fontId="0" fillId="0" borderId="0" xfId="2862" applyFill="1" applyAlignment="1" applyProtection="1">
      <alignment horizontal="center"/>
      <protection locked="0"/>
    </xf>
    <xf numFmtId="0" fontId="0" fillId="0" borderId="0" xfId="2862" applyFont="1" applyFill="1" applyAlignment="1" applyProtection="1">
      <alignment horizontal="center"/>
      <protection locked="0"/>
    </xf>
    <xf numFmtId="0" fontId="1" fillId="0" borderId="0" xfId="2862" applyFont="1" applyFill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8" fillId="0" borderId="1" xfId="869" applyFont="1" applyFill="1" applyBorder="1" applyAlignment="1">
      <alignment horizontal="center" vertical="center" wrapText="1"/>
    </xf>
    <xf numFmtId="0" fontId="8" fillId="0" borderId="2" xfId="869" applyFont="1" applyFill="1" applyBorder="1" applyAlignment="1" applyProtection="1">
      <alignment horizontal="center" vertical="center"/>
      <protection locked="0"/>
    </xf>
    <xf numFmtId="0" fontId="0" fillId="0" borderId="1" xfId="2862" applyFont="1" applyFill="1" applyBorder="1" applyAlignment="1" applyProtection="1">
      <alignment horizontal="center" vertical="center" shrinkToFit="1"/>
      <protection locked="0"/>
    </xf>
    <xf numFmtId="0" fontId="4" fillId="0" borderId="1" xfId="2862" applyFont="1" applyFill="1" applyBorder="1" applyProtection="1">
      <protection locked="0"/>
    </xf>
    <xf numFmtId="0" fontId="0" fillId="0" borderId="1" xfId="2862" applyFont="1" applyFill="1" applyBorder="1" applyAlignment="1" applyProtection="1">
      <alignment horizontal="center" vertical="center" shrinkToFit="1"/>
    </xf>
    <xf numFmtId="0" fontId="0" fillId="0" borderId="2" xfId="2862" applyFont="1" applyFill="1" applyBorder="1" applyAlignment="1" applyProtection="1">
      <alignment horizontal="center" vertical="center" shrinkToFit="1"/>
    </xf>
    <xf numFmtId="0" fontId="4" fillId="0" borderId="0" xfId="2862" applyFont="1" applyFill="1" applyBorder="1" applyAlignment="1" applyProtection="1">
      <alignment horizontal="left" vertical="top" wrapText="1"/>
      <protection locked="0"/>
    </xf>
    <xf numFmtId="0" fontId="4" fillId="0" borderId="0" xfId="2862" applyFont="1" applyFill="1" applyBorder="1" applyAlignment="1" applyProtection="1">
      <alignment horizontal="center" vertical="top" wrapText="1"/>
      <protection locked="0"/>
    </xf>
    <xf numFmtId="0" fontId="4" fillId="0" borderId="0" xfId="2862" applyFont="1" applyFill="1" applyAlignment="1" applyProtection="1">
      <alignment horizontal="center"/>
      <protection locked="0"/>
    </xf>
  </cellXfs>
  <cellStyles count="350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8标 - 改" xfId="49"/>
    <cellStyle name="好_银行账户情况表_2010年12月 2" xfId="50"/>
    <cellStyle name="好_高中教师人数（教育厅1.6日提供） 2" xfId="51"/>
    <cellStyle name="好_~5676413 2" xfId="52"/>
    <cellStyle name="_ET_STYLE_NoName_00__Book1_县公司 4" xfId="53"/>
    <cellStyle name="_20标调差 3" xfId="54"/>
    <cellStyle name="Currency [0] 3 2" xfId="55"/>
    <cellStyle name="Accent5 9" xfId="56"/>
    <cellStyle name="_8标houqi" xfId="57"/>
    <cellStyle name="差_2009年一般性转移支付标准工资_奖励补助测算5.23新 3" xfId="58"/>
    <cellStyle name="常规 20 4 2" xfId="59"/>
    <cellStyle name="常规 15 4 2" xfId="60"/>
    <cellStyle name="Accent1 5" xfId="61"/>
    <cellStyle name="千位分隔 2 6" xfId="62"/>
    <cellStyle name="好_2009年一般性转移支付标准工资_不用软件计算9.1不考虑经费管理评价xl 4" xfId="63"/>
    <cellStyle name="好_~4190974 2 2 2" xfId="64"/>
    <cellStyle name="Accent4 - 40% 3 3" xfId="65"/>
    <cellStyle name="差_县级公安机关公用经费标准奖励测算方案（定稿） 2 2" xfId="66"/>
    <cellStyle name="常规 3 4 3" xfId="67"/>
    <cellStyle name="Accent2 - 40%" xfId="68"/>
    <cellStyle name="常规 31 2" xfId="69"/>
    <cellStyle name="常规 26 2" xfId="70"/>
    <cellStyle name="差_2009年一般性转移支付标准工资_奖励补助测算7.25 3 2" xfId="71"/>
    <cellStyle name="Header2 3 2 2" xfId="72"/>
    <cellStyle name="Accent5 - 60% 2 3" xfId="73"/>
    <cellStyle name="_Book1_Book1 2" xfId="74"/>
    <cellStyle name="Accent6 4" xfId="75"/>
    <cellStyle name="日期" xfId="76"/>
    <cellStyle name="差_奖励补助测算5.23新" xfId="77"/>
    <cellStyle name="Comma [0] 3" xfId="78"/>
    <cellStyle name="Accent2 - 60%" xfId="79"/>
    <cellStyle name="好_0605石屏县 2 2" xfId="80"/>
    <cellStyle name="Input [yellow] 4" xfId="81"/>
    <cellStyle name="好_地方配套按人均增幅控制8.31（调整结案率后）xl 2" xfId="82"/>
    <cellStyle name="Accent4 5" xfId="83"/>
    <cellStyle name="差_Book1 2" xfId="84"/>
    <cellStyle name="好_县公司 4" xfId="85"/>
    <cellStyle name="差_地方配套按人均增幅控制8.30xl 2" xfId="86"/>
    <cellStyle name="_ET_STYLE_NoName_00__Sheet3" xfId="87"/>
    <cellStyle name="Border 2 3 3" xfId="88"/>
    <cellStyle name="20% - Accent4 4" xfId="89"/>
    <cellStyle name="差_2009年一般性转移支付标准工资_奖励补助测算7.25 7 2" xfId="90"/>
    <cellStyle name="常规 14 3 2" xfId="91"/>
    <cellStyle name="常规 6" xfId="92"/>
    <cellStyle name="Accent6 3 3" xfId="93"/>
    <cellStyle name="Accent6 - 40% 3 2" xfId="94"/>
    <cellStyle name="?鹎%U龡&amp;H?_x0008__x001c__x001c_?_x0007__x0001__x0001_ 2" xfId="95"/>
    <cellStyle name="_5标" xfId="96"/>
    <cellStyle name="Accent5 - 60% 2 2" xfId="97"/>
    <cellStyle name="Accent6 3" xfId="98"/>
    <cellStyle name="常规 4 12" xfId="99"/>
    <cellStyle name="常规 12 2 2" xfId="100"/>
    <cellStyle name="Accent4 2 3" xfId="101"/>
    <cellStyle name="Accent3 4 2" xfId="102"/>
    <cellStyle name="_8标 - 改 3" xfId="103"/>
    <cellStyle name="差_2007年政法部门业务指标" xfId="104"/>
    <cellStyle name="差_教师绩效工资测算表（离退休按各地上报数测算）2009年1月1日" xfId="105"/>
    <cellStyle name="好_银行账户情况表_2010年12月 2 3" xfId="106"/>
    <cellStyle name="好_高中教师人数（教育厅1.6日提供） 2 3" xfId="107"/>
    <cellStyle name="好_~5676413 2 3" xfId="108"/>
    <cellStyle name="_ET_STYLE_NoName_00_ 4" xfId="109"/>
    <cellStyle name="常规 6 5" xfId="110"/>
    <cellStyle name="常规 4 4 3" xfId="111"/>
    <cellStyle name=" 1 2" xfId="112"/>
    <cellStyle name="常规 5 2" xfId="113"/>
    <cellStyle name="Accent6 3 2 2" xfId="114"/>
    <cellStyle name="常规 4 12 2 2" xfId="115"/>
    <cellStyle name="差_1110洱源县 3" xfId="116"/>
    <cellStyle name="60% - 强调文字颜色 2 2 2" xfId="117"/>
    <cellStyle name="Explanatory Text 3" xfId="118"/>
    <cellStyle name="差_奖励补助测算5.22测试" xfId="119"/>
    <cellStyle name="Border 2 3 2 2" xfId="120"/>
    <cellStyle name="20% - Accent4 3 2" xfId="121"/>
    <cellStyle name="Accent1 - 60% 2 2" xfId="122"/>
    <cellStyle name="Accent3 - 20% 4 2" xfId="123"/>
    <cellStyle name="_1标补充 2" xfId="124"/>
    <cellStyle name="0,0_x000d__x000a_NA_x000d__x000a_" xfId="125"/>
    <cellStyle name="差_0502通海县 2 3" xfId="126"/>
    <cellStyle name="差_奖励补助测算5.22测试 2" xfId="127"/>
    <cellStyle name="好_2009年一般性转移支付标准工资_奖励补助测算7.25 (version 1) (version 1) 2 2 2" xfId="128"/>
    <cellStyle name="Accent1_Book1" xfId="129"/>
    <cellStyle name="Border 2 2" xfId="130"/>
    <cellStyle name="Linked Cells 4" xfId="131"/>
    <cellStyle name="SA6" xfId="132"/>
    <cellStyle name="Accent6 2" xfId="133"/>
    <cellStyle name="好_2009年一般性转移支付标准工资_奖励补助测算5.22测试 3 2 2" xfId="134"/>
    <cellStyle name="Accent4 2 2" xfId="135"/>
    <cellStyle name="_8标 - 改 2" xfId="136"/>
    <cellStyle name="差_奖励补助测算5.22测试 3" xfId="137"/>
    <cellStyle name="好_银行账户情况表_2010年12月 2 2" xfId="138"/>
    <cellStyle name="好_高中教师人数（教育厅1.6日提供） 2 2" xfId="139"/>
    <cellStyle name="好_~5676413 2 2" xfId="140"/>
    <cellStyle name="Date 3" xfId="141"/>
    <cellStyle name="Accent1 2" xfId="142"/>
    <cellStyle name="好_05玉溪 2 3" xfId="143"/>
    <cellStyle name="常规 9 2 2" xfId="144"/>
    <cellStyle name="Accent6 10" xfId="145"/>
    <cellStyle name="_16调差 2" xfId="146"/>
    <cellStyle name="_21调差 2" xfId="147"/>
    <cellStyle name="差_云南省2008年中小学教职工情况（教育厅提供20090101加工整理） 3" xfId="148"/>
    <cellStyle name="Accent6 5" xfId="149"/>
    <cellStyle name="好_奖励补助测算5.22测试 3" xfId="150"/>
    <cellStyle name="20% - Accent2 3 2" xfId="151"/>
    <cellStyle name="40% - Accent1 4" xfId="152"/>
    <cellStyle name="差_2009年一般性转移支付标准工资 2" xfId="153"/>
    <cellStyle name="差_奖励补助测算7.25 2 3" xfId="154"/>
    <cellStyle name="_20标调差" xfId="155"/>
    <cellStyle name="差_不用软件计算9.1不考虑经费管理评价xl 3" xfId="156"/>
    <cellStyle name=" 1 3" xfId="157"/>
    <cellStyle name="Accent1 - 40% 3 2 2" xfId="158"/>
    <cellStyle name="Input" xfId="159"/>
    <cellStyle name="常规 31" xfId="160"/>
    <cellStyle name="常规 26" xfId="161"/>
    <cellStyle name="_ET_STYLE_NoName_00__Book1_4 3" xfId="162"/>
    <cellStyle name="差_2008云南省分县市中小学教职工统计表（教育厅提供） 2 3" xfId="163"/>
    <cellStyle name="常规 13 5" xfId="164"/>
    <cellStyle name="_ET_STYLE_NoName_00__县公司" xfId="165"/>
    <cellStyle name="Accent1 - 20% 3 3" xfId="166"/>
    <cellStyle name="好_2009年一般性转移支付标准工资_奖励补助测算7.25 5 2 2" xfId="167"/>
    <cellStyle name="t_HVAC Equipment (3) 4" xfId="168"/>
    <cellStyle name="常规 26 3 2" xfId="169"/>
    <cellStyle name="40% - 强调文字颜色 4 2" xfId="170"/>
    <cellStyle name="好_00省级(定稿) 2 3" xfId="171"/>
    <cellStyle name="常规 2 2 2 5" xfId="172"/>
    <cellStyle name="好_地方配套按人均增幅控制8.30xl 3" xfId="173"/>
    <cellStyle name="PSHeading 4" xfId="174"/>
    <cellStyle name="表标题 2 2" xfId="175"/>
    <cellStyle name="差_教育厅提供义务教育及高中教师人数（2009年1月6日）" xfId="176"/>
    <cellStyle name="差_Book2" xfId="177"/>
    <cellStyle name="Accent5 2" xfId="178"/>
    <cellStyle name=" 1 4" xfId="179"/>
    <cellStyle name="Accent3 - 20%" xfId="180"/>
    <cellStyle name="差_2009年一般性转移支付标准工资_奖励补助测算7.25 4" xfId="181"/>
    <cellStyle name="Header2 3 3" xfId="182"/>
    <cellStyle name="Heading 3" xfId="183"/>
    <cellStyle name="20% - Accent3 2" xfId="184"/>
    <cellStyle name="Note 2 3 3" xfId="185"/>
    <cellStyle name="40% - Accent6 2 2" xfId="186"/>
    <cellStyle name="好_00省级(定稿) 2 2" xfId="187"/>
    <cellStyle name="常规 2 2 2 4" xfId="188"/>
    <cellStyle name="_20标调差 2" xfId="189"/>
    <cellStyle name="PSDate 2 2" xfId="190"/>
    <cellStyle name="差_2009年一般性转移支付标准工资_奖励补助测算7.25 11 2" xfId="191"/>
    <cellStyle name="Accent1 - 40% 4 2 2" xfId="192"/>
    <cellStyle name="千位分隔[0] 2" xfId="193"/>
    <cellStyle name="常规 3 4 3 2" xfId="194"/>
    <cellStyle name="Accent2 - 40% 2" xfId="195"/>
    <cellStyle name="常规 2 2 2 6" xfId="196"/>
    <cellStyle name="差_11大理 2 2" xfId="197"/>
    <cellStyle name="Accent2 - 40% 3" xfId="198"/>
    <cellStyle name="常规 2 2 2 7" xfId="199"/>
    <cellStyle name="常规 3 8 2" xfId="200"/>
    <cellStyle name="PSChar" xfId="201"/>
    <cellStyle name="差_11大理 2 3" xfId="202"/>
    <cellStyle name="Note 2 3 2" xfId="203"/>
    <cellStyle name="_20标调差 4" xfId="204"/>
    <cellStyle name="常规 26 3" xfId="205"/>
    <cellStyle name="差_下半年禁吸戒毒经费1000万元" xfId="206"/>
    <cellStyle name="_16标修改 2" xfId="207"/>
    <cellStyle name="差_重点项目表2012 (2) 2 2" xfId="208"/>
    <cellStyle name="Accent2 - 40% 4" xfId="209"/>
    <cellStyle name="差_三季度－表二 2 2 2" xfId="210"/>
    <cellStyle name="常规 2 2 2 8" xfId="211"/>
    <cellStyle name="常规 26 4" xfId="212"/>
    <cellStyle name="Date 4" xfId="213"/>
    <cellStyle name="Accent1 3" xfId="214"/>
    <cellStyle name="常规 9 2 3" xfId="215"/>
    <cellStyle name="Accent6 11" xfId="216"/>
    <cellStyle name="_16调差 3" xfId="217"/>
    <cellStyle name="_21调差 3" xfId="218"/>
    <cellStyle name="常规 2 2 8 2" xfId="219"/>
    <cellStyle name="Accent6 6" xfId="220"/>
    <cellStyle name="差_2006年全省财力计算表（中央、决算）" xfId="221"/>
    <cellStyle name="好_指标四 3 2" xfId="222"/>
    <cellStyle name="差_2、土地面积、人口、粮食产量基本情况 2 2" xfId="223"/>
    <cellStyle name="_16标修改 3" xfId="224"/>
    <cellStyle name="好_奖励补助测算7.25 9 3" xfId="225"/>
    <cellStyle name="Accent1 - 40% 2 2 2" xfId="226"/>
    <cellStyle name="差_2006年基础数据 2 2 2" xfId="227"/>
    <cellStyle name="差_基础数据分析" xfId="228"/>
    <cellStyle name="_2期进场 2" xfId="229"/>
    <cellStyle name="差_重点项目表2012 (2) 2 3" xfId="230"/>
    <cellStyle name="Accent2 - 40% 5" xfId="231"/>
    <cellStyle name="小数 2 4 2" xfId="232"/>
    <cellStyle name="Input 5" xfId="233"/>
    <cellStyle name="Heading 3 2" xfId="234"/>
    <cellStyle name="_弱电系统设备配置报价清单" xfId="235"/>
    <cellStyle name="20% - Accent3 2 2" xfId="236"/>
    <cellStyle name="超级链接" xfId="237"/>
    <cellStyle name="Accent1 4" xfId="238"/>
    <cellStyle name="常规 9 2 4" xfId="239"/>
    <cellStyle name="Border 3 4 2" xfId="240"/>
    <cellStyle name="Accent6 12" xfId="241"/>
    <cellStyle name="_16调差 4" xfId="242"/>
    <cellStyle name="_21调差 4" xfId="243"/>
    <cellStyle name="差_2006年在职人员情况 2" xfId="244"/>
    <cellStyle name="Accent3 - 20% 3 3" xfId="245"/>
    <cellStyle name="差_奖励补助测算7.25 3 2 2" xfId="246"/>
    <cellStyle name="40% - Accent2 3 2" xfId="247"/>
    <cellStyle name="差_2、土地面积、人口、粮食产量基本情况 2 3" xfId="248"/>
    <cellStyle name="Accent6 7" xfId="249"/>
    <cellStyle name="差_2009年一般性转移支付标准工资_奖励补助测算7.25 (version 1) (version 1) 2" xfId="250"/>
    <cellStyle name="好_汇总-县级财政报表附表 2 2 2" xfId="251"/>
    <cellStyle name="Calculation 2 4" xfId="252"/>
    <cellStyle name="40% - Accent1 2 2" xfId="253"/>
    <cellStyle name="差_银行账户情况表_2010年12月 2" xfId="254"/>
    <cellStyle name=" 1" xfId="255"/>
    <cellStyle name="Accent6 - 40% 3" xfId="256"/>
    <cellStyle name="?鹎%U龡&amp;H?_x0008__x001c__x001c_?_x0007__x0001__x0001_" xfId="257"/>
    <cellStyle name="_审减汇总 4" xfId="258"/>
    <cellStyle name="Input [yellow] 2 3" xfId="259"/>
    <cellStyle name="?鹎%U龡&amp;H?_x005f_x0008__x005f_x001c__x005f_x001c_?_x005f_x0007__x005f_x0001__x005f_x0001_" xfId="260"/>
    <cellStyle name="_16标修改" xfId="261"/>
    <cellStyle name="comma-d 2" xfId="262"/>
    <cellStyle name="_16标修改 4" xfId="263"/>
    <cellStyle name="Border 4 4 2" xfId="264"/>
    <cellStyle name="Accent5 - 20% 3 2" xfId="265"/>
    <cellStyle name="40% - Accent6 3 2" xfId="266"/>
    <cellStyle name="Accent1" xfId="267"/>
    <cellStyle name="常规 10 6" xfId="268"/>
    <cellStyle name="差_检验表 2" xfId="269"/>
    <cellStyle name="好_第五部分(才淼、饶永宏） 3 2" xfId="270"/>
    <cellStyle name="常规 9 2" xfId="271"/>
    <cellStyle name="_16调差" xfId="272"/>
    <cellStyle name="_21调差" xfId="273"/>
    <cellStyle name="Accent1 - 60% 2" xfId="274"/>
    <cellStyle name="Accent3 - 20% 4" xfId="275"/>
    <cellStyle name="_1标补充" xfId="276"/>
    <cellStyle name="差_Book1_县公司 2 2 2" xfId="277"/>
    <cellStyle name="Accent1 - 60% 2 3" xfId="278"/>
    <cellStyle name="Accent3 - 20% 4 3" xfId="279"/>
    <cellStyle name="_1标补充 3" xfId="280"/>
    <cellStyle name="差_汇总 2" xfId="281"/>
    <cellStyle name="_1标补充 4" xfId="282"/>
    <cellStyle name="Accent5 12" xfId="283"/>
    <cellStyle name="Accent4 - 60% 2 2" xfId="284"/>
    <cellStyle name="好_0502通海县 3 2 2" xfId="285"/>
    <cellStyle name="_1标改价差1" xfId="286"/>
    <cellStyle name="差_2009年一般性转移支付标准工资_奖励补助测算5.23新 2 3" xfId="287"/>
    <cellStyle name="好_2009年一般性转移支付标准工资_奖励补助测算5.24冯铸 3 3" xfId="288"/>
    <cellStyle name="Output 5" xfId="289"/>
    <cellStyle name="Accent4 - 60% 2 2 2" xfId="290"/>
    <cellStyle name="_1标改价差1 2" xfId="291"/>
    <cellStyle name="_Book1_3 3" xfId="292"/>
    <cellStyle name="_1标改价差1 3" xfId="293"/>
    <cellStyle name="_Book1_3 4" xfId="294"/>
    <cellStyle name="常规 19 3 2 2" xfId="295"/>
    <cellStyle name="_1标改价差1 4" xfId="296"/>
    <cellStyle name="_Book1_3 5" xfId="297"/>
    <cellStyle name="常规 23 3 2" xfId="298"/>
    <cellStyle name="常规 18 3 2" xfId="299"/>
    <cellStyle name="好_2009年一般性转移支付标准工资_奖励补助测算7.25 2 2 2" xfId="300"/>
    <cellStyle name="_20100326高清市院遂宁检察院1080P配置清单26日改" xfId="301"/>
    <cellStyle name="小数 3" xfId="302"/>
    <cellStyle name="_有单价 2" xfId="303"/>
    <cellStyle name="千位分隔 8" xfId="304"/>
    <cellStyle name="好_2006年全省财力计算表（中央、决算） 3 2" xfId="305"/>
    <cellStyle name="_ET_STYLE_NoName_00__Book1 4" xfId="306"/>
    <cellStyle name="好_2009年一般性转移支付标准工资_奖励补助测算7.25 4 2 2" xfId="307"/>
    <cellStyle name="Accent2 8" xfId="308"/>
    <cellStyle name="常规 2 2 4 4" xfId="309"/>
    <cellStyle name="常规 23 3 2 2" xfId="310"/>
    <cellStyle name="常规 18 3 2 2" xfId="311"/>
    <cellStyle name="好_05玉溪 4" xfId="312"/>
    <cellStyle name="_20100326高清市院遂宁检察院1080P配置清单26日改 2" xfId="313"/>
    <cellStyle name="常规 2 7 2 2" xfId="314"/>
    <cellStyle name="_Book1 2" xfId="315"/>
    <cellStyle name="Accent2 9" xfId="316"/>
    <cellStyle name="_20100326高清市院遂宁检察院1080P配置清单26日改 3" xfId="317"/>
    <cellStyle name="常规 8 2 2 2" xfId="318"/>
    <cellStyle name="_20100326高清市院遂宁检察院1080P配置清单26日改 4" xfId="319"/>
    <cellStyle name="Accent1 10 2" xfId="320"/>
    <cellStyle name="20% - 强调文字颜色 5 2 2" xfId="321"/>
    <cellStyle name="_Book1 3" xfId="322"/>
    <cellStyle name="_26标调价差" xfId="323"/>
    <cellStyle name="差_2009年一般性转移支付标准工资_~4190974 2 2" xfId="324"/>
    <cellStyle name="_2期进场价差 4" xfId="325"/>
    <cellStyle name="Total 2" xfId="326"/>
    <cellStyle name="表标题 3" xfId="327"/>
    <cellStyle name="Dezimal_laroux" xfId="328"/>
    <cellStyle name="Total 2 2" xfId="329"/>
    <cellStyle name="表标题 3 2" xfId="330"/>
    <cellStyle name="_26标调价差 2" xfId="331"/>
    <cellStyle name="差_2009年一般性转移支付标准工资_~4190974 2 2 2" xfId="332"/>
    <cellStyle name="_新建 Microsoft Excel 工作表 3" xfId="333"/>
    <cellStyle name="好_地方配套按人均增幅控制8.31（调整结案率后）xl 2 2" xfId="334"/>
    <cellStyle name="Accent4 5 2" xfId="335"/>
    <cellStyle name="Total 2 3" xfId="336"/>
    <cellStyle name="差_Book1 2 2" xfId="337"/>
    <cellStyle name="好_2009年一般性转移支付标准工资_~4190974" xfId="338"/>
    <cellStyle name="Accent3 - 60%" xfId="339"/>
    <cellStyle name="_新建 Microsoft Excel 工作表 4" xfId="340"/>
    <cellStyle name="差_地方配套按人均增幅控制8.30xl 2 2" xfId="341"/>
    <cellStyle name="_26标调价差 3" xfId="342"/>
    <cellStyle name="好_2009年一般性转移支付标准工资_地方配套按人均增幅控制8.31（调整结案率后）xl" xfId="343"/>
    <cellStyle name="_ET_STYLE_NoName_00__Book1_3 2" xfId="344"/>
    <cellStyle name="40% - 强调文字颜色 3 2 2" xfId="345"/>
    <cellStyle name="Border 5 3" xfId="346"/>
    <cellStyle name="差_地方配套按人均增幅控制8.30xl 2 3" xfId="347"/>
    <cellStyle name="计算 2 2 2" xfId="348"/>
    <cellStyle name="_26标调价差 4" xfId="349"/>
    <cellStyle name="常规 2 9 4" xfId="350"/>
    <cellStyle name="Accent2 - 40% 3 2" xfId="351"/>
    <cellStyle name="差_云南农村义务教育统计表" xfId="352"/>
    <cellStyle name="强调文字颜色 4 2" xfId="353"/>
    <cellStyle name="60% - Accent5" xfId="354"/>
    <cellStyle name="常规 2 2 2 7 2" xfId="355"/>
    <cellStyle name="_29(最终)" xfId="356"/>
    <cellStyle name="PSChar 2" xfId="357"/>
    <cellStyle name="常规 2 9 4 2" xfId="358"/>
    <cellStyle name="Accent2 - 40% 3 2 2" xfId="359"/>
    <cellStyle name="差_云南农村义务教育统计表 2" xfId="360"/>
    <cellStyle name="_29(最终) 2" xfId="361"/>
    <cellStyle name="PSChar 2 2" xfId="362"/>
    <cellStyle name="强调文字颜色 4 2 2" xfId="363"/>
    <cellStyle name="60% - Accent5 2" xfId="364"/>
    <cellStyle name="60% - 强调文字颜色 5 2 2" xfId="365"/>
    <cellStyle name="60% - Accent5 3" xfId="366"/>
    <cellStyle name="_29(最终) 3" xfId="367"/>
    <cellStyle name="_29(最终) 4" xfId="368"/>
    <cellStyle name="New Times Roman" xfId="369"/>
    <cellStyle name="好_2009年一般性转移支付标准工资_奖励补助测算5.22测试 3 3" xfId="370"/>
    <cellStyle name="Accent4 3" xfId="371"/>
    <cellStyle name="_29合同段清单核查(管理处)30" xfId="372"/>
    <cellStyle name="差_基础数据分析 2" xfId="373"/>
    <cellStyle name="Accent3 - 40%" xfId="374"/>
    <cellStyle name="New Times Roman 2" xfId="375"/>
    <cellStyle name="Accent4 3 2" xfId="376"/>
    <cellStyle name="_29合同段清单核查(管理处)30 2" xfId="377"/>
    <cellStyle name="差_基础数据分析 2 2" xfId="378"/>
    <cellStyle name="_ET_STYLE_NoName_00__Book1_1 2" xfId="379"/>
    <cellStyle name="Border 3 3" xfId="380"/>
    <cellStyle name="_29合同段清单核查(管理处)30 3" xfId="381"/>
    <cellStyle name="差_基础数据分析 2 3" xfId="382"/>
    <cellStyle name="好_县公司 2 3" xfId="383"/>
    <cellStyle name="Accent5 - 60% 3 2" xfId="384"/>
    <cellStyle name="New Times Roman 3" xfId="385"/>
    <cellStyle name="常规 12 3 2" xfId="386"/>
    <cellStyle name="Accent4 3 3" xfId="387"/>
    <cellStyle name="Border 3 4" xfId="388"/>
    <cellStyle name="Accent5 - 40% 4 2 2" xfId="389"/>
    <cellStyle name="差_2006年在职人员情况" xfId="390"/>
    <cellStyle name="_ET_STYLE_NoName_00__Book1_1 3" xfId="391"/>
    <cellStyle name="_29合同段清单核查(管理处)30 4" xfId="392"/>
    <cellStyle name="Accent5 - 60% 3 3" xfId="393"/>
    <cellStyle name="_2标补充" xfId="394"/>
    <cellStyle name="Accent6 - 20% 3 3" xfId="395"/>
    <cellStyle name="_2标补充 2" xfId="396"/>
    <cellStyle name="60% - Accent1 2" xfId="397"/>
    <cellStyle name="差_1003牟定县" xfId="398"/>
    <cellStyle name="千分位_ 白土" xfId="399"/>
    <cellStyle name="_2标补充 3" xfId="400"/>
    <cellStyle name="日期 2" xfId="401"/>
    <cellStyle name="60% - Accent1 3" xfId="402"/>
    <cellStyle name="差_奖励补助测算5.23新 2" xfId="403"/>
    <cellStyle name="Comma [0] 3 2" xfId="404"/>
    <cellStyle name="_2标补充 4" xfId="405"/>
    <cellStyle name="Accent2 - 60% 2" xfId="406"/>
    <cellStyle name="_2期进场" xfId="407"/>
    <cellStyle name="_2期进场 3" xfId="408"/>
    <cellStyle name="Border 4 3 2 2" xfId="409"/>
    <cellStyle name="好_2007年检察院案件数 3 2" xfId="410"/>
    <cellStyle name="Accent5 - 20% 2 2 2" xfId="411"/>
    <cellStyle name="差_义务教育阶段教职工人数（教育厅提供最终） 2 2" xfId="412"/>
    <cellStyle name="好_~4190974 3 2" xfId="413"/>
    <cellStyle name="_2期进场 4" xfId="414"/>
    <cellStyle name="_2期进场价差" xfId="415"/>
    <cellStyle name="_2期进场价差 2" xfId="416"/>
    <cellStyle name="_2期进场价差 3" xfId="417"/>
    <cellStyle name="表标题 2" xfId="418"/>
    <cellStyle name="Accent6 - 40% 3 2 2" xfId="419"/>
    <cellStyle name="_ET_STYLE_NoName_00__Book1_4" xfId="420"/>
    <cellStyle name="Input 2 3" xfId="421"/>
    <cellStyle name="_5标 2" xfId="422"/>
    <cellStyle name="Input 2 4" xfId="423"/>
    <cellStyle name="_5标 3" xfId="424"/>
    <cellStyle name="Input 2 5" xfId="425"/>
    <cellStyle name="好_0502通海县 2 2" xfId="426"/>
    <cellStyle name="Border 3 2 2 2" xfId="427"/>
    <cellStyle name="_5标 4" xfId="428"/>
    <cellStyle name="差_奖励补助测算5.24冯铸 2 2" xfId="429"/>
    <cellStyle name="常规 11 4 2" xfId="430"/>
    <cellStyle name="Accent3 4 3" xfId="431"/>
    <cellStyle name="好_第一部分：综合全" xfId="432"/>
    <cellStyle name="标题 5" xfId="433"/>
    <cellStyle name="_8标 - 改 4" xfId="434"/>
    <cellStyle name="好_M01-2(州市补助收入) 3" xfId="435"/>
    <cellStyle name="Good 2 3" xfId="436"/>
    <cellStyle name="Accent5 9 2" xfId="437"/>
    <cellStyle name="常规 10 2 3" xfId="438"/>
    <cellStyle name="Note 5 3" xfId="439"/>
    <cellStyle name="好_三季度－表二 3 2 2" xfId="440"/>
    <cellStyle name="PSChar 5" xfId="441"/>
    <cellStyle name="_8标houqi 2" xfId="442"/>
    <cellStyle name="_8标houqi 3" xfId="443"/>
    <cellStyle name="百分比 2 4 2" xfId="444"/>
    <cellStyle name="_8标houqi 4" xfId="445"/>
    <cellStyle name="Accent6 - 40% 2 3" xfId="446"/>
    <cellStyle name="常规 2 7 2" xfId="447"/>
    <cellStyle name="_Book1" xfId="448"/>
    <cellStyle name="_Book1 4" xfId="449"/>
    <cellStyle name="_Book1_1" xfId="450"/>
    <cellStyle name="_Book1_1 2" xfId="451"/>
    <cellStyle name="好_汇总-县级财政报表附表 2" xfId="452"/>
    <cellStyle name="40% - Accent1" xfId="453"/>
    <cellStyle name="Input 7 2" xfId="454"/>
    <cellStyle name="常规 3 2 3" xfId="455"/>
    <cellStyle name="Accent2 - 20%" xfId="456"/>
    <cellStyle name="好_云南水利电力有限公司 2 2 2" xfId="457"/>
    <cellStyle name="Fixed 4" xfId="458"/>
    <cellStyle name="_Book1_2" xfId="459"/>
    <cellStyle name="常规 23 5" xfId="460"/>
    <cellStyle name="差_530629_2006年县级财政报表附表 2 3" xfId="461"/>
    <cellStyle name="常规 18 5" xfId="462"/>
    <cellStyle name="常规 3 2 3 2" xfId="463"/>
    <cellStyle name="Accent2 - 20% 2" xfId="464"/>
    <cellStyle name="_Book1_2 2" xfId="465"/>
    <cellStyle name="Accent2 - 20% 3" xfId="466"/>
    <cellStyle name="差_财政支出对上级的依赖程度 2" xfId="467"/>
    <cellStyle name="常规 2 12 2" xfId="468"/>
    <cellStyle name="常规 18 6" xfId="469"/>
    <cellStyle name="好_2009年一般性转移支付标准工资_奖励补助测算7.25 7" xfId="470"/>
    <cellStyle name="Accent5 11 2" xfId="471"/>
    <cellStyle name="_Book1_2 3" xfId="472"/>
    <cellStyle name="差_2009年一般性转移支付标准工资_奖励补助测算5.23新 2 2 2" xfId="473"/>
    <cellStyle name="好_云南农村义务教育统计表 2 3" xfId="474"/>
    <cellStyle name="好_2009年一般性转移支付标准工资_奖励补助测算5.24冯铸 3 2 2" xfId="475"/>
    <cellStyle name="Output 4 2" xfId="476"/>
    <cellStyle name="常规 18 7" xfId="477"/>
    <cellStyle name="Accent2 - 20% 4" xfId="478"/>
    <cellStyle name="好_530623_2006年县级财政报表附表 2" xfId="479"/>
    <cellStyle name="_Book1_2 4" xfId="480"/>
    <cellStyle name="好_云南农村义务教育统计表 3" xfId="481"/>
    <cellStyle name="超级链接 2" xfId="482"/>
    <cellStyle name="Accent1 4 2" xfId="483"/>
    <cellStyle name="_Book1_3" xfId="484"/>
    <cellStyle name="_Book1_3 2" xfId="485"/>
    <cellStyle name="常规 18 2 4" xfId="486"/>
    <cellStyle name="好_云南农村义务教育统计表 3 2" xfId="487"/>
    <cellStyle name="超级链接 2 2" xfId="488"/>
    <cellStyle name="Accent1 4 2 2" xfId="489"/>
    <cellStyle name="_Book1_3 2 2" xfId="490"/>
    <cellStyle name="_Book1_3 3 2" xfId="491"/>
    <cellStyle name="Linked Cells" xfId="492"/>
    <cellStyle name="_Book1_3 4 2" xfId="493"/>
    <cellStyle name="差_不用软件计算9.1不考虑经费管理评价xl 2 3" xfId="494"/>
    <cellStyle name="好_00省级(打印) 3" xfId="495"/>
    <cellStyle name="标题1 3" xfId="496"/>
    <cellStyle name="_Book1_Book1" xfId="497"/>
    <cellStyle name="差_2007年政法部门业务指标 2 2" xfId="498"/>
    <cellStyle name="千位分隔 3 2" xfId="499"/>
    <cellStyle name="Accent2 - 20% 4 3" xfId="500"/>
    <cellStyle name="标题 4 2 2" xfId="501"/>
    <cellStyle name="_ET_STYLE_NoName_00_" xfId="502"/>
    <cellStyle name="好_Book1_2 2 2" xfId="503"/>
    <cellStyle name="_ET_STYLE_NoName_00__Sheet3 3" xfId="504"/>
    <cellStyle name="_新建 Microsoft Excel 工作表" xfId="505"/>
    <cellStyle name="_ET_STYLE_NoName_00_ 2" xfId="506"/>
    <cellStyle name="好_Book1_2 2 3" xfId="507"/>
    <cellStyle name="好_Book1 2" xfId="508"/>
    <cellStyle name="_ET_STYLE_NoName_00__Sheet3 4" xfId="509"/>
    <cellStyle name="_ET_STYLE_NoName_00_ 3" xfId="510"/>
    <cellStyle name="差_2009年一般性转移支付标准工资_奖励补助测算7.25 10" xfId="511"/>
    <cellStyle name="强调 1 4" xfId="512"/>
    <cellStyle name="_ET_STYLE_NoName_00__Book1" xfId="513"/>
    <cellStyle name="差_2009年一般性转移支付标准工资_奖励补助测算7.25 10 2" xfId="514"/>
    <cellStyle name="强调 1 4 2" xfId="515"/>
    <cellStyle name="千位分隔 6" xfId="516"/>
    <cellStyle name="_ET_STYLE_NoName_00__Book1 2" xfId="517"/>
    <cellStyle name="千位分隔 7" xfId="518"/>
    <cellStyle name="_ET_STYLE_NoName_00__Book1 3" xfId="519"/>
    <cellStyle name="_ET_STYLE_NoName_00__Book1_1" xfId="520"/>
    <cellStyle name="_ET_STYLE_NoName_00__Book1_1 4" xfId="521"/>
    <cellStyle name="Border 3 5" xfId="522"/>
    <cellStyle name="Accent4 - 40% 4" xfId="523"/>
    <cellStyle name="差_重点项目表2012 (2) 2 2 2" xfId="524"/>
    <cellStyle name="Accent2 - 40% 4 2" xfId="525"/>
    <cellStyle name="_ET_STYLE_NoName_00__Book1_1_县公司" xfId="526"/>
    <cellStyle name="Accent2 - 40% 4 2 2" xfId="527"/>
    <cellStyle name="千位分隔 3 5" xfId="528"/>
    <cellStyle name="Accent4 - 40% 4 2" xfId="529"/>
    <cellStyle name="强调文字颜色 5 2 2" xfId="530"/>
    <cellStyle name="Header1" xfId="531"/>
    <cellStyle name="_ET_STYLE_NoName_00__Book1_1_县公司 2" xfId="532"/>
    <cellStyle name="千位分隔 3 6" xfId="533"/>
    <cellStyle name="Accent4 - 40% 4 3" xfId="534"/>
    <cellStyle name="60% - 强调文字颜色 6 2 2" xfId="535"/>
    <cellStyle name="差_2009年一般性转移支付标准工资_奖励补助测算7.25 (version 1) (version 1) 2 2 2" xfId="536"/>
    <cellStyle name="Header2" xfId="537"/>
    <cellStyle name="_ET_STYLE_NoName_00__Book1_1_县公司 3" xfId="538"/>
    <cellStyle name="Accent1 7 2" xfId="539"/>
    <cellStyle name="_ET_STYLE_NoName_00__Book1_1_县公司 4" xfId="540"/>
    <cellStyle name="_ET_STYLE_NoName_00__Book1_1_银行账户情况表_2010年12月" xfId="541"/>
    <cellStyle name="差_业务工作量指标 2 3" xfId="542"/>
    <cellStyle name="_ET_STYLE_NoName_00__Book1_1_银行账户情况表_2010年12月 2" xfId="543"/>
    <cellStyle name="差_2007年人员分部门统计表 3" xfId="544"/>
    <cellStyle name="_本部汇总" xfId="545"/>
    <cellStyle name="好_0605石屏县 3 3" xfId="546"/>
    <cellStyle name="Accent1 9 2" xfId="547"/>
    <cellStyle name="_ET_STYLE_NoName_00__Book1_1_银行账户情况表_2010年12月 3" xfId="548"/>
    <cellStyle name="_ET_STYLE_NoName_00__Book1_1_银行账户情况表_2010年12月 4" xfId="549"/>
    <cellStyle name="Accent5 - 60% 4" xfId="550"/>
    <cellStyle name="20% - Accent1 2 2" xfId="551"/>
    <cellStyle name="Accent1 - 20% 2 2" xfId="552"/>
    <cellStyle name="Accent5 - 20%" xfId="553"/>
    <cellStyle name="_ET_STYLE_NoName_00__Book1_2" xfId="554"/>
    <cellStyle name="好_11大理 2" xfId="555"/>
    <cellStyle name="差_云南省2008年中小学教师人数统计表" xfId="556"/>
    <cellStyle name="常规 12 4 2" xfId="557"/>
    <cellStyle name="Accent4 4 3" xfId="558"/>
    <cellStyle name="好_县公司 3 3" xfId="559"/>
    <cellStyle name="Accent1 - 20% 2 2 2" xfId="560"/>
    <cellStyle name="差_2009年一般性转移支付标准工资_奖励补助测算5.24冯铸" xfId="561"/>
    <cellStyle name="注释 2 5" xfId="562"/>
    <cellStyle name="_ET_STYLE_NoName_00__Book1_2 2" xfId="563"/>
    <cellStyle name="Border 4 3" xfId="564"/>
    <cellStyle name="Accent5 - 20% 2" xfId="565"/>
    <cellStyle name="差_义务教育阶段教职工人数（教育厅提供最终）" xfId="566"/>
    <cellStyle name="注释 2 6" xfId="567"/>
    <cellStyle name="comma-d" xfId="568"/>
    <cellStyle name="_ET_STYLE_NoName_00__Book1_2 3" xfId="569"/>
    <cellStyle name="Border 4 4" xfId="570"/>
    <cellStyle name="Accent5 - 20% 3" xfId="571"/>
    <cellStyle name="注释 2 7" xfId="572"/>
    <cellStyle name="Border 5 2 2" xfId="573"/>
    <cellStyle name="_ET_STYLE_NoName_00__Book1_2 4" xfId="574"/>
    <cellStyle name="Border 4 5" xfId="575"/>
    <cellStyle name="Accent5 - 20% 4" xfId="576"/>
    <cellStyle name="Accent1 - 20% 2 3" xfId="577"/>
    <cellStyle name="常规 26 2 2" xfId="578"/>
    <cellStyle name="_ET_STYLE_NoName_00__Book1_3" xfId="579"/>
    <cellStyle name="40% - 强调文字颜色 3 2" xfId="580"/>
    <cellStyle name="常规 30" xfId="581"/>
    <cellStyle name="常规 25" xfId="582"/>
    <cellStyle name="_ET_STYLE_NoName_00__Book1_4 2" xfId="583"/>
    <cellStyle name="Border 6 3" xfId="584"/>
    <cellStyle name="常规 32" xfId="585"/>
    <cellStyle name="常规 27" xfId="586"/>
    <cellStyle name="Border 5 4 2" xfId="587"/>
    <cellStyle name="_ET_STYLE_NoName_00__Book1_4 4" xfId="588"/>
    <cellStyle name="HEADING1 3" xfId="589"/>
    <cellStyle name="_ET_STYLE_NoName_00__Book1_县公司" xfId="590"/>
    <cellStyle name="好_地方配套按人均增幅控制8.30一般预算平均增幅、人均可用财力平均增幅两次控制、社会治安系数调整、案件数调整xl 2 2 2" xfId="591"/>
    <cellStyle name="常规 3 9" xfId="592"/>
    <cellStyle name="Dezimal [0]_laroux" xfId="593"/>
    <cellStyle name="_ET_STYLE_NoName_00__Book1_县公司 2" xfId="594"/>
    <cellStyle name="差_丽江汇总" xfId="595"/>
    <cellStyle name="_ET_STYLE_NoName_00__Book1_县公司 3" xfId="596"/>
    <cellStyle name="_ET_STYLE_NoName_00__Book1_银行账户情况表_2010年12月" xfId="597"/>
    <cellStyle name="好_银行账户情况表_2010年12月 3" xfId="598"/>
    <cellStyle name="好_高中教师人数（教育厅1.6日提供） 3" xfId="599"/>
    <cellStyle name="好_~5676413 3" xfId="600"/>
    <cellStyle name="_ET_STYLE_NoName_00__Book1_银行账户情况表_2010年12月 2" xfId="601"/>
    <cellStyle name="Accent2 10" xfId="602"/>
    <cellStyle name="好_银行账户情况表_2010年12月 4" xfId="603"/>
    <cellStyle name="好_高中教师人数（教育厅1.6日提供） 4" xfId="604"/>
    <cellStyle name="好_~5676413 4" xfId="605"/>
    <cellStyle name="_ET_STYLE_NoName_00__Book1_银行账户情况表_2010年12月 3" xfId="606"/>
    <cellStyle name="好_奖励补助测算7.25 5 2" xfId="607"/>
    <cellStyle name="Accent2 11" xfId="608"/>
    <cellStyle name="_ET_STYLE_NoName_00__Book1_银行账户情况表_2010年12月 4" xfId="609"/>
    <cellStyle name="Accent1 - 40% 2" xfId="610"/>
    <cellStyle name="差_2006年基础数据 2" xfId="611"/>
    <cellStyle name="好_下半年禁吸戒毒经费1000万元 2 2 2" xfId="612"/>
    <cellStyle name="好_奖励补助测算7.25 5 3" xfId="613"/>
    <cellStyle name="Accent2 12" xfId="614"/>
    <cellStyle name="args.style 4" xfId="615"/>
    <cellStyle name="20% - Accent4 2" xfId="616"/>
    <cellStyle name="Accent6 - 60% 2 2" xfId="617"/>
    <cellStyle name="_ET_STYLE_NoName_00__Sheet1" xfId="618"/>
    <cellStyle name="Accent6 - 60% 2 2 2" xfId="619"/>
    <cellStyle name="_ET_STYLE_NoName_00__Sheet1 2" xfId="620"/>
    <cellStyle name="20% - Accent4 2 2" xfId="621"/>
    <cellStyle name="_ET_STYLE_NoName_00__Sheet1 3" xfId="622"/>
    <cellStyle name="好_Book1" xfId="623"/>
    <cellStyle name="_ET_STYLE_NoName_00__Sheet1 4" xfId="624"/>
    <cellStyle name="_ET_STYLE_NoName_00__Sheet3 2" xfId="625"/>
    <cellStyle name="好_Book1_县公司 2" xfId="626"/>
    <cellStyle name="好_2006年分析表 2" xfId="627"/>
    <cellStyle name="40% - 强调文字颜色 5 2 2" xfId="628"/>
    <cellStyle name="20% - Accent6 4" xfId="629"/>
    <cellStyle name="_ET_STYLE_NoName_00__建行" xfId="630"/>
    <cellStyle name="差_奖励补助测算7.25 (version 1) (version 1)" xfId="631"/>
    <cellStyle name="常规 20" xfId="632"/>
    <cellStyle name="Output 2 3" xfId="633"/>
    <cellStyle name="常规 15" xfId="634"/>
    <cellStyle name="Check Cell" xfId="635"/>
    <cellStyle name="_ET_STYLE_NoName_00__建行 2" xfId="636"/>
    <cellStyle name="差_奖励补助测算7.25 (version 1) (version 1) 2" xfId="637"/>
    <cellStyle name="40% - 强调文字颜色 4 2 2" xfId="638"/>
    <cellStyle name="归盒啦_95" xfId="639"/>
    <cellStyle name="Linked Cell" xfId="640"/>
    <cellStyle name="_ET_STYLE_NoName_00__县公司 2" xfId="641"/>
    <cellStyle name="_ET_STYLE_NoName_00__银行账户情况表_2010年12月" xfId="642"/>
    <cellStyle name="Accent6 - 40% 3 3" xfId="643"/>
    <cellStyle name="_ET_STYLE_NoName_00__银行账户情况表_2010年12月 2" xfId="644"/>
    <cellStyle name="_ET_STYLE_NoName_00__云南水利电力有限公司" xfId="645"/>
    <cellStyle name="20% - Accent6 2 2" xfId="646"/>
    <cellStyle name="差_业务工作量指标 2" xfId="647"/>
    <cellStyle name="差_2009年一般性转移支付标准工资_奖励补助测算7.25 (version 1) (version 1) 2 3" xfId="648"/>
    <cellStyle name="_ET_STYLE_NoName_00__云南水利电力有限公司 2" xfId="649"/>
    <cellStyle name="Border 9" xfId="650"/>
    <cellStyle name="强调文字颜色 2 2 2" xfId="651"/>
    <cellStyle name="20% - Accent1" xfId="652"/>
    <cellStyle name="Accent1 - 20%" xfId="653"/>
    <cellStyle name="Heading 2 2 3" xfId="654"/>
    <cellStyle name="_ET_STYLE_NoName_00__重点项目表2012 (2)" xfId="655"/>
    <cellStyle name="Currency [0] 2 2" xfId="656"/>
    <cellStyle name="Accent4 9" xfId="657"/>
    <cellStyle name="好_2006年在职人员情况 2 3" xfId="658"/>
    <cellStyle name="Border 9 2" xfId="659"/>
    <cellStyle name="20% - Accent1 2" xfId="660"/>
    <cellStyle name="Accent1 - 20% 2" xfId="661"/>
    <cellStyle name="Accent4 9 2" xfId="662"/>
    <cellStyle name="_ET_STYLE_NoName_00__重点项目表2012 (2) 2" xfId="663"/>
    <cellStyle name="20% - Accent1 3" xfId="664"/>
    <cellStyle name="Accent1 - 20% 3" xfId="665"/>
    <cellStyle name="好_奖励补助测算7.25 (version 1) (version 1) 3 2 2" xfId="666"/>
    <cellStyle name="6mal 2" xfId="667"/>
    <cellStyle name="SA4 2" xfId="668"/>
    <cellStyle name="_ET_STYLE_NoName_00__重点项目表2012 (2) 3" xfId="669"/>
    <cellStyle name="20% - Accent1 4" xfId="670"/>
    <cellStyle name="Accent1 - 20% 4" xfId="671"/>
    <cellStyle name="6mal 3" xfId="672"/>
    <cellStyle name="好 2" xfId="673"/>
    <cellStyle name="SA4 3" xfId="674"/>
    <cellStyle name="差_2009年一般性转移支付标准工资_奖励补助测算7.25 4 2" xfId="675"/>
    <cellStyle name="Header2 3 3 2" xfId="676"/>
    <cellStyle name="_ET_STYLE_NoName_00__重点项目表2012 (2) 4" xfId="677"/>
    <cellStyle name="未定义 4" xfId="678"/>
    <cellStyle name="_Sheet1" xfId="679"/>
    <cellStyle name="_Sheet1 2" xfId="680"/>
    <cellStyle name="_Sheet1 3" xfId="681"/>
    <cellStyle name="_Sheet1 4" xfId="682"/>
    <cellStyle name="常规 16 2 4" xfId="683"/>
    <cellStyle name="Accent1 2 2 2" xfId="684"/>
    <cellStyle name="_本部汇总 2" xfId="685"/>
    <cellStyle name="_本部汇总 3" xfId="686"/>
    <cellStyle name="Accent1 3 2" xfId="687"/>
    <cellStyle name="输出 2 2" xfId="688"/>
    <cellStyle name="好_奖励补助测算5.22测试 3 2 2" xfId="689"/>
    <cellStyle name="差_2009年一般性转移支付标准工资 2 2 2" xfId="690"/>
    <cellStyle name="_本部汇总 4" xfId="691"/>
    <cellStyle name="Accent1 3 3" xfId="692"/>
    <cellStyle name="20% - 强调文字颜色 2 2" xfId="693"/>
    <cellStyle name="Bad" xfId="694"/>
    <cellStyle name="差_~5676413 2 2" xfId="695"/>
    <cellStyle name="差_00省级(打印) 2 2 2" xfId="696"/>
    <cellStyle name="60% - Accent3 2" xfId="697"/>
    <cellStyle name="_表二" xfId="698"/>
    <cellStyle name="Bad 2" xfId="699"/>
    <cellStyle name="差_~5676413 2 2 2" xfId="700"/>
    <cellStyle name="常规 11 3" xfId="701"/>
    <cellStyle name="60% - Accent3 2 2" xfId="702"/>
    <cellStyle name="差_财政供养人员 3" xfId="703"/>
    <cellStyle name="_表二 2" xfId="704"/>
    <cellStyle name="好_2006年在职人员情况 2 2 2" xfId="705"/>
    <cellStyle name="Bad 3" xfId="706"/>
    <cellStyle name="差_奖励补助测算5.24冯铸 2" xfId="707"/>
    <cellStyle name="常规 11 4" xfId="708"/>
    <cellStyle name="60% - Accent3 2 3" xfId="709"/>
    <cellStyle name="20% - 强调文字颜色 1 2 2" xfId="710"/>
    <cellStyle name="t_HVAC Equipment (3)_Book1 2" xfId="711"/>
    <cellStyle name="_表二 3" xfId="712"/>
    <cellStyle name="_表二 4" xfId="713"/>
    <cellStyle name="40% - 强调文字颜色 2 2" xfId="714"/>
    <cellStyle name="_南方电网" xfId="715"/>
    <cellStyle name="_南方电网 2" xfId="716"/>
    <cellStyle name="_南方电网 3" xfId="717"/>
    <cellStyle name="常规 2 6 3 2" xfId="718"/>
    <cellStyle name="_南方电网 4" xfId="719"/>
    <cellStyle name="差_5334_2006年迪庆县级财政报表附表 2 2 2" xfId="720"/>
    <cellStyle name="好_2009年一般性转移支付标准工资_奖励补助测算7.25 16" xfId="721"/>
    <cellStyle name="Input 5 2" xfId="722"/>
    <cellStyle name="Heading 3 2 2" xfId="723"/>
    <cellStyle name="_弱电系统设备配置报价清单 2" xfId="724"/>
    <cellStyle name="好_下半年禁毒办案经费分配2544.3万元" xfId="725"/>
    <cellStyle name="好 3 3" xfId="726"/>
    <cellStyle name="40% - 强调文字颜色 6 2" xfId="727"/>
    <cellStyle name="千位分隔[0] 2 2 2" xfId="728"/>
    <cellStyle name="好_2009年一般性转移支付标准工资_奖励补助测算7.25 17" xfId="729"/>
    <cellStyle name="Accent2 - 40% 2 2 2" xfId="730"/>
    <cellStyle name="_弱电系统设备配置报价清单 3" xfId="731"/>
    <cellStyle name="_弱电系统设备配置报价清单 4" xfId="732"/>
    <cellStyle name="Neutral 2" xfId="733"/>
    <cellStyle name="60% - 强调文字颜色 4 2 2" xfId="734"/>
    <cellStyle name="20% - Accent6 3 2" xfId="735"/>
    <cellStyle name="差_地方配套按人均增幅控制8.30xl" xfId="736"/>
    <cellStyle name="常规 18 6 2" xfId="737"/>
    <cellStyle name="_审减汇总" xfId="738"/>
    <cellStyle name="Accent2 - 20% 3 2" xfId="739"/>
    <cellStyle name="_审减汇总 2" xfId="740"/>
    <cellStyle name="Accent2 - 20% 3 2 2" xfId="741"/>
    <cellStyle name="商品名称 4" xfId="742"/>
    <cellStyle name="Accent6 - 40% 2" xfId="743"/>
    <cellStyle name="_审减汇总 3" xfId="744"/>
    <cellStyle name="好_Book1_2 2 2 2" xfId="745"/>
    <cellStyle name="_新建 Microsoft Excel 工作表 2" xfId="746"/>
    <cellStyle name="_有单价" xfId="747"/>
    <cellStyle name="60% - Accent5 2 2" xfId="748"/>
    <cellStyle name="小数 4" xfId="749"/>
    <cellStyle name="常规 2 5 2 2" xfId="750"/>
    <cellStyle name="_有单价 3" xfId="751"/>
    <cellStyle name="Heading 2 2" xfId="752"/>
    <cellStyle name="60% - Accent5 2 3" xfId="753"/>
    <cellStyle name="20% - 强调文字颜色 3 2 2" xfId="754"/>
    <cellStyle name="小数 5" xfId="755"/>
    <cellStyle name="好_03昭通 2" xfId="756"/>
    <cellStyle name="_有单价 4" xfId="757"/>
    <cellStyle name="差_奖励补助测算5.23新 2 3" xfId="758"/>
    <cellStyle name="Border 7 2 2" xfId="759"/>
    <cellStyle name="Accent2 - 60% 2 3" xfId="760"/>
    <cellStyle name="Accent5 - 40% 4" xfId="761"/>
    <cellStyle name="0,0_x005f_x000d__x005f_x000a_NA_x005f_x000d__x005f_x000a_" xfId="762"/>
    <cellStyle name="差_05玉溪 2 2" xfId="763"/>
    <cellStyle name="Accent3_Book1" xfId="764"/>
    <cellStyle name="常规 13 4" xfId="765"/>
    <cellStyle name="20% - Accent1 3 2" xfId="766"/>
    <cellStyle name="Accent1 - 20% 3 2" xfId="767"/>
    <cellStyle name="差_县公司" xfId="768"/>
    <cellStyle name="好_三季度－表二 2 3" xfId="769"/>
    <cellStyle name="Accent6 4 2 2" xfId="770"/>
    <cellStyle name="60% - 强调文字颜色 3 2 2" xfId="771"/>
    <cellStyle name="20% - Accent5 3 2" xfId="772"/>
    <cellStyle name="20% - Accent2" xfId="773"/>
    <cellStyle name="20% - Accent2 2" xfId="774"/>
    <cellStyle name="常规 40" xfId="775"/>
    <cellStyle name="常规 35" xfId="776"/>
    <cellStyle name="20% - Accent2 2 2" xfId="777"/>
    <cellStyle name="20% - Accent2 3" xfId="778"/>
    <cellStyle name="差_2009年一般性转移支付标准工资" xfId="779"/>
    <cellStyle name="好_2009年一般性转移支付标准工资_~4190974 3 2 2" xfId="780"/>
    <cellStyle name="Accent3 - 60% 3 2 2" xfId="781"/>
    <cellStyle name="20% - Accent2 4" xfId="782"/>
    <cellStyle name="20% - Accent3" xfId="783"/>
    <cellStyle name="SA6 2" xfId="784"/>
    <cellStyle name="콤마 [0]_BOILER-CO1" xfId="785"/>
    <cellStyle name="Accent6 2 2" xfId="786"/>
    <cellStyle name="Accent4 2 2 2" xfId="787"/>
    <cellStyle name="60% - 强调文字颜色 1 2" xfId="788"/>
    <cellStyle name="商品名称" xfId="789"/>
    <cellStyle name="Border 2 2 2" xfId="790"/>
    <cellStyle name="Heading 4" xfId="791"/>
    <cellStyle name="20% - Accent3 3" xfId="792"/>
    <cellStyle name="SA6 2 2" xfId="793"/>
    <cellStyle name="Accent6 2 2 2" xfId="794"/>
    <cellStyle name="60% - 强调文字颜色 1 2 2" xfId="795"/>
    <cellStyle name="商品名称 2" xfId="796"/>
    <cellStyle name="Border 2 2 2 2" xfId="797"/>
    <cellStyle name="Heading 4 2" xfId="798"/>
    <cellStyle name="20% - Accent3 3 2" xfId="799"/>
    <cellStyle name="Border 2 2 3" xfId="800"/>
    <cellStyle name="20% - Accent3 4" xfId="801"/>
    <cellStyle name="差_M03" xfId="802"/>
    <cellStyle name="Accent6 - 60% 2" xfId="803"/>
    <cellStyle name="20% - Accent4" xfId="804"/>
    <cellStyle name="Accent5 - 60% 2 2 2" xfId="805"/>
    <cellStyle name="常规 5" xfId="806"/>
    <cellStyle name="Accent6 3 2" xfId="807"/>
    <cellStyle name="60% - 强调文字颜色 2 2" xfId="808"/>
    <cellStyle name="Accent6 - 60% 2 3" xfId="809"/>
    <cellStyle name="Border 2 3 2" xfId="810"/>
    <cellStyle name="20% - Accent4 3" xfId="811"/>
    <cellStyle name="好_银行账户情况表_2010年12月 3 2" xfId="812"/>
    <cellStyle name="好_高中教师人数（教育厅1.6日提供） 3 2" xfId="813"/>
    <cellStyle name="好_~5676413 3 2" xfId="814"/>
    <cellStyle name="Accent6 - 60% 3" xfId="815"/>
    <cellStyle name="20% - Accent5" xfId="816"/>
    <cellStyle name="Accent2 10 2" xfId="817"/>
    <cellStyle name="常规 8 2 3" xfId="818"/>
    <cellStyle name="Accent1 11" xfId="819"/>
    <cellStyle name="好_银行账户情况表_2010年12月 3 2 2" xfId="820"/>
    <cellStyle name="好_高中教师人数（教育厅1.6日提供） 3 2 2" xfId="821"/>
    <cellStyle name="好_~5676413 3 2 2" xfId="822"/>
    <cellStyle name="Accent6 - 60% 3 2" xfId="823"/>
    <cellStyle name="sstot 4" xfId="824"/>
    <cellStyle name="20% - Accent5 2" xfId="825"/>
    <cellStyle name="Accent1 11 2" xfId="826"/>
    <cellStyle name="Accent6 - 60% 3 2 2" xfId="827"/>
    <cellStyle name="百分比 3" xfId="828"/>
    <cellStyle name="20% - Accent5 2 2" xfId="829"/>
    <cellStyle name="Input 12" xfId="830"/>
    <cellStyle name="好_1003牟定县 2" xfId="831"/>
    <cellStyle name="Border 2 4 2" xfId="832"/>
    <cellStyle name="Accent1 12" xfId="833"/>
    <cellStyle name="Accent6 - 60% 3 3" xfId="834"/>
    <cellStyle name="20% - Accent5 3" xfId="835"/>
    <cellStyle name="Accent6 4 2" xfId="836"/>
    <cellStyle name="60% - 强调文字颜色 3 2" xfId="837"/>
    <cellStyle name="差_2009年一般性转移支付标准工资_奖励补助测算7.25 8 2" xfId="838"/>
    <cellStyle name="常规 14 4 2" xfId="839"/>
    <cellStyle name="Accent6 4 3" xfId="840"/>
    <cellStyle name="Accent1 - 20% 4 2 2" xfId="841"/>
    <cellStyle name="好_1003牟定县 3" xfId="842"/>
    <cellStyle name="Accent5 - 40% 2" xfId="843"/>
    <cellStyle name="20% - Accent5 4" xfId="844"/>
    <cellStyle name="好_银行账户情况表_2010年12月 3 3" xfId="845"/>
    <cellStyle name="好_高中教师人数（教育厅1.6日提供） 3 3" xfId="846"/>
    <cellStyle name="好_~5676413 3 3" xfId="847"/>
    <cellStyle name="Accent6 - 60% 4" xfId="848"/>
    <cellStyle name="差_2009年一般性转移支付标准工资_地方配套按人均增幅控制8.30一般预算平均增幅、人均可用财力平均增幅两次控制、社会治安系数调整、案件数调整xl 2 2" xfId="849"/>
    <cellStyle name="Accent3 5 2" xfId="850"/>
    <cellStyle name="20% - Accent6" xfId="851"/>
    <cellStyle name="20% - Accent6 2" xfId="852"/>
    <cellStyle name="差_业务工作量指标" xfId="853"/>
    <cellStyle name="Neutral" xfId="854"/>
    <cellStyle name="Accent6 5 2" xfId="855"/>
    <cellStyle name="好_2009年一般性转移支付标准工资_地方配套按人均增幅控制8.30一般预算平均增幅、人均可用财力平均增幅两次控制、社会治安系数调整、案件数调整xl 4" xfId="856"/>
    <cellStyle name="60% - 强调文字颜色 4 2" xfId="857"/>
    <cellStyle name="Accent6_Book1" xfId="858"/>
    <cellStyle name="好_财政供养人员 2 2 2" xfId="859"/>
    <cellStyle name="20% - Accent6 3" xfId="860"/>
    <cellStyle name="Accent1 2 3" xfId="861"/>
    <cellStyle name="20% - 强调文字颜色 1 2" xfId="862"/>
    <cellStyle name="t_HVAC Equipment (3)_Book1" xfId="863"/>
    <cellStyle name="20% - 强调文字颜色 2 2 2" xfId="864"/>
    <cellStyle name="差_汇总-县级财政报表附表 3" xfId="865"/>
    <cellStyle name="60% - Accent4 2 3" xfId="866"/>
    <cellStyle name="好_云南农村义务教育统计表 4" xfId="867"/>
    <cellStyle name="超级链接 3" xfId="868"/>
    <cellStyle name="常规_2007年预算调整表（科目）" xfId="869"/>
    <cellStyle name="Accent1 4 3" xfId="870"/>
    <cellStyle name="Heading 2" xfId="871"/>
    <cellStyle name="差_2006年在职人员情况 2 3" xfId="872"/>
    <cellStyle name="差_2009年一般性转移支付标准工资_不用软件计算9.1不考虑经费管理评价xl 3" xfId="873"/>
    <cellStyle name="常规 3 2 5" xfId="874"/>
    <cellStyle name="20% - 强调文字颜色 3 2" xfId="875"/>
    <cellStyle name="Mon閠aire_!!!GO" xfId="876"/>
    <cellStyle name="Calc Currency (0) 4" xfId="877"/>
    <cellStyle name="args.style 3" xfId="878"/>
    <cellStyle name="20% - 强调文字颜色 4 2" xfId="879"/>
    <cellStyle name="好_重点项目表2012 (2) 4" xfId="880"/>
    <cellStyle name="20% - 强调文字颜色 4 2 2" xfId="881"/>
    <cellStyle name="60% - Accent6 2 3" xfId="882"/>
    <cellStyle name="콤마_BOILER-CO1" xfId="883"/>
    <cellStyle name="sstot 3" xfId="884"/>
    <cellStyle name="好_00省级(定稿) 2 2 2" xfId="885"/>
    <cellStyle name="20% - 强调文字颜色 5 2" xfId="886"/>
    <cellStyle name="常规 8 2 2" xfId="887"/>
    <cellStyle name="Accent1 10" xfId="888"/>
    <cellStyle name="好_2007年人员分部门统计表 4" xfId="889"/>
    <cellStyle name="20% - 强调文字颜色 6 2" xfId="890"/>
    <cellStyle name="Accent6 - 20% 3" xfId="891"/>
    <cellStyle name="20% - 强调文字颜色 6 2 2" xfId="892"/>
    <cellStyle name="好_汇总-县级财政报表附表 2 2" xfId="893"/>
    <cellStyle name="好_2009年一般性转移支付标准工资_地方配套按人均增幅控制8.31（调整结案率后）xl 2 3" xfId="894"/>
    <cellStyle name="40% - Accent1 2" xfId="895"/>
    <cellStyle name="差_银行账户情况表_2010年12月" xfId="896"/>
    <cellStyle name="差_三季度－表二 3" xfId="897"/>
    <cellStyle name="常规 2 2 2 2 2 2" xfId="898"/>
    <cellStyle name="好_奖励补助测算5.22测试 2" xfId="899"/>
    <cellStyle name="好_汇总-县级财政报表附表 2 3" xfId="900"/>
    <cellStyle name="40% - Accent1 3" xfId="901"/>
    <cellStyle name="好_奖励补助测算5.22测试 2 2" xfId="902"/>
    <cellStyle name="40% - Accent1 3 2" xfId="903"/>
    <cellStyle name="好_00省级(打印) 2" xfId="904"/>
    <cellStyle name="Accent1 - 40% 5" xfId="905"/>
    <cellStyle name="标题1 2" xfId="906"/>
    <cellStyle name="差_奖励补助测算7.25 2 2 2" xfId="907"/>
    <cellStyle name="差_不用软件计算9.1不考虑经费管理评价xl 2 2" xfId="908"/>
    <cellStyle name="好_汇总-县级财政报表附表 3" xfId="909"/>
    <cellStyle name="Accent5 10 2" xfId="910"/>
    <cellStyle name="40% - Accent2" xfId="911"/>
    <cellStyle name="好_汇总-县级财政报表附表 3 2" xfId="912"/>
    <cellStyle name="好_2009年一般性转移支付标准工资_地方配套按人均增幅控制8.31（调整结案率后）xl 3 3" xfId="913"/>
    <cellStyle name="40% - Accent2 2" xfId="914"/>
    <cellStyle name="Accent3 - 20% 2 3" xfId="915"/>
    <cellStyle name="好_汇总-县级财政报表附表 3 2 2" xfId="916"/>
    <cellStyle name="40% - Accent2 2 2" xfId="917"/>
    <cellStyle name="好_汇总-县级财政报表附表 3 3" xfId="918"/>
    <cellStyle name="40% - Accent2 3" xfId="919"/>
    <cellStyle name="40% - Accent2 4" xfId="920"/>
    <cellStyle name="常规 22 7" xfId="921"/>
    <cellStyle name="差_高中教师人数（教育厅1.6日提供） 2 2" xfId="922"/>
    <cellStyle name="Accent2 - 60% 3 2 2" xfId="923"/>
    <cellStyle name="好_汇总-县级财政报表附表 4" xfId="924"/>
    <cellStyle name="40% - Accent3" xfId="925"/>
    <cellStyle name="好_汇总-县级财政报表附表 4 2" xfId="926"/>
    <cellStyle name="40% - Accent3 2" xfId="927"/>
    <cellStyle name="常规 21 4" xfId="928"/>
    <cellStyle name="常规 16 4" xfId="929"/>
    <cellStyle name="好_汇总-县级财政报表附表 4 2 2" xfId="930"/>
    <cellStyle name="40% - Accent3 2 2" xfId="931"/>
    <cellStyle name="好_汇总-县级财政报表附表 4 3" xfId="932"/>
    <cellStyle name="40% - Accent3 3" xfId="933"/>
    <cellStyle name="常规 22 4" xfId="934"/>
    <cellStyle name="常规 17 4" xfId="935"/>
    <cellStyle name="40% - Accent3 3 2" xfId="936"/>
    <cellStyle name="差_530629_2006年县级财政报表附表 2" xfId="937"/>
    <cellStyle name="40% - Accent3 4" xfId="938"/>
    <cellStyle name="好_汇总-县级财政报表附表 5" xfId="939"/>
    <cellStyle name="40% - Accent4" xfId="940"/>
    <cellStyle name="Normal - Style1" xfId="941"/>
    <cellStyle name="40% - Accent4 2" xfId="942"/>
    <cellStyle name="Normal - Style1 2" xfId="943"/>
    <cellStyle name="40% - Accent4 2 2" xfId="944"/>
    <cellStyle name="40% - Accent4 4" xfId="945"/>
    <cellStyle name="Normal - Style1 4" xfId="946"/>
    <cellStyle name="Accent5 4 2 2" xfId="947"/>
    <cellStyle name="差_奖励补助测算7.25 10 2" xfId="948"/>
    <cellStyle name="差_奖励补助测算7.25 5 2" xfId="949"/>
    <cellStyle name="40% - Accent4 3" xfId="950"/>
    <cellStyle name="Normal - Style1 3" xfId="951"/>
    <cellStyle name="40% - Accent4 3 2" xfId="952"/>
    <cellStyle name="好_奖励补助测算7.25 13 2" xfId="953"/>
    <cellStyle name="Black 4" xfId="954"/>
    <cellStyle name="样式 1 2" xfId="955"/>
    <cellStyle name="40% - Accent5 4" xfId="956"/>
    <cellStyle name="好_奖励补助测算5.23新 2" xfId="957"/>
    <cellStyle name="差_指标五 2" xfId="958"/>
    <cellStyle name="Black" xfId="959"/>
    <cellStyle name="警告文本 2" xfId="960"/>
    <cellStyle name="常规 4 4 3 2" xfId="961"/>
    <cellStyle name="40% - Accent5" xfId="962"/>
    <cellStyle name="Black 2" xfId="963"/>
    <cellStyle name="警告文本 2 2" xfId="964"/>
    <cellStyle name="40% - Accent5 2" xfId="965"/>
    <cellStyle name="汇总 2 2 3" xfId="966"/>
    <cellStyle name="40% - Accent5 2 2" xfId="967"/>
    <cellStyle name="好_教育厅提供义务教育及高中教师人数（2009年1月6日） 2 2 2" xfId="968"/>
    <cellStyle name="好_奖励补助测算5.23新 2 3" xfId="969"/>
    <cellStyle name="差_奖励补助测算7.25 11 2" xfId="970"/>
    <cellStyle name="差_奖励补助测算7.25 6 2" xfId="971"/>
    <cellStyle name="Black 3" xfId="972"/>
    <cellStyle name="40% - Accent5 3" xfId="973"/>
    <cellStyle name="40% - Accent5 3 2" xfId="974"/>
    <cellStyle name="好_奖励补助测算7.23 3 2" xfId="975"/>
    <cellStyle name="40% - Accent6" xfId="976"/>
    <cellStyle name="好_奖励补助测算7.23 3 2 2" xfId="977"/>
    <cellStyle name="40% - Accent6 2" xfId="978"/>
    <cellStyle name="60% - Accent1 2 3" xfId="979"/>
    <cellStyle name="差_1003牟定县 3" xfId="980"/>
    <cellStyle name="差_第五部分(才淼、饶永宏） 2 2 2" xfId="981"/>
    <cellStyle name="差_检验表" xfId="982"/>
    <cellStyle name="40% - Accent6 3" xfId="983"/>
    <cellStyle name="40% - Accent6 4" xfId="984"/>
    <cellStyle name="40% - 强调文字颜色 1 2" xfId="985"/>
    <cellStyle name="40% - 强调文字颜色 1 2 2" xfId="986"/>
    <cellStyle name="comma zerodec 4" xfId="987"/>
    <cellStyle name="40% - 强调文字颜色 2 2 2" xfId="988"/>
    <cellStyle name="Accent1 - 20% 4 3" xfId="989"/>
    <cellStyle name="好_Book1_县公司" xfId="990"/>
    <cellStyle name="好_2006年分析表" xfId="991"/>
    <cellStyle name="40% - 强调文字颜色 5 2" xfId="992"/>
    <cellStyle name="Accent2 5" xfId="993"/>
    <cellStyle name="差_03昭通 2" xfId="994"/>
    <cellStyle name="好_业务工作量指标 2 2" xfId="995"/>
    <cellStyle name="差_~4190974" xfId="996"/>
    <cellStyle name="好_下半年禁毒办案经费分配2544.3万元 2" xfId="997"/>
    <cellStyle name="好 3 3 2" xfId="998"/>
    <cellStyle name="40% - 强调文字颜色 6 2 2" xfId="999"/>
    <cellStyle name="60% - Accent1" xfId="1000"/>
    <cellStyle name="60% - Accent1 2 2" xfId="1001"/>
    <cellStyle name="差_1003牟定县 2" xfId="1002"/>
    <cellStyle name="数字 2 4" xfId="1003"/>
    <cellStyle name="60% - Accent1 2 2 2" xfId="1004"/>
    <cellStyle name="差_1003牟定县 2 2" xfId="1005"/>
    <cellStyle name="60% - Accent2" xfId="1006"/>
    <cellStyle name="60% - Accent2 2" xfId="1007"/>
    <cellStyle name="60% - Accent2 2 2" xfId="1008"/>
    <cellStyle name="60% - Accent2 2 2 2" xfId="1009"/>
    <cellStyle name="PSInt 4" xfId="1010"/>
    <cellStyle name="货币 2 2 3 2" xfId="1011"/>
    <cellStyle name="差_卫生部门 2" xfId="1012"/>
    <cellStyle name="60% - Accent2 2 3" xfId="1013"/>
    <cellStyle name="差_教育厅提供义务教育及高中教师人数（2009年1月6日） 2 2 2" xfId="1014"/>
    <cellStyle name="小数 2 2 2 2" xfId="1015"/>
    <cellStyle name="60% - Accent2 3" xfId="1016"/>
    <cellStyle name="Comma [0] 4 2" xfId="1017"/>
    <cellStyle name="差_~5676413 2" xfId="1018"/>
    <cellStyle name="差_00省级(打印) 2 2" xfId="1019"/>
    <cellStyle name="60% - Accent3" xfId="1020"/>
    <cellStyle name="Bad 2 2" xfId="1021"/>
    <cellStyle name="差_下半年禁吸戒毒经费1000万元 2 3" xfId="1022"/>
    <cellStyle name="常规 11 3 2" xfId="1023"/>
    <cellStyle name="Accent3 3 3" xfId="1024"/>
    <cellStyle name="60% - Accent3 2 2 2" xfId="1025"/>
    <cellStyle name="差_~5676413 2 3" xfId="1026"/>
    <cellStyle name="60% - Accent3 3" xfId="1027"/>
    <cellStyle name="Hyperlink_AheadBehind.xls Chart 23" xfId="1028"/>
    <cellStyle name="差_~5676413 3" xfId="1029"/>
    <cellStyle name="差_00省级(打印) 2 3" xfId="1030"/>
    <cellStyle name="60% - Accent4" xfId="1031"/>
    <cellStyle name="per.style" xfId="1032"/>
    <cellStyle name="60% - Accent4 2" xfId="1033"/>
    <cellStyle name="per.style 2" xfId="1034"/>
    <cellStyle name="好_检验表（调整后）" xfId="1035"/>
    <cellStyle name="60% - Accent4 2 2" xfId="1036"/>
    <cellStyle name="好_检验表（调整后） 2" xfId="1037"/>
    <cellStyle name="60% - Accent4 2 2 2" xfId="1038"/>
    <cellStyle name="Accent1 - 20% 5" xfId="1039"/>
    <cellStyle name="6mal 4" xfId="1040"/>
    <cellStyle name="差_汇总-县级财政报表附表 2 2" xfId="1041"/>
    <cellStyle name="60% - Accent4 3" xfId="1042"/>
    <cellStyle name="per.style 3" xfId="1043"/>
    <cellStyle name="Accent3 8" xfId="1044"/>
    <cellStyle name="60% - Accent5 2 2 2" xfId="1045"/>
    <cellStyle name="好_检验表" xfId="1046"/>
    <cellStyle name="PSChar 3" xfId="1047"/>
    <cellStyle name="t" xfId="1048"/>
    <cellStyle name="60% - Accent6" xfId="1049"/>
    <cellStyle name="Accent2 2 2" xfId="1050"/>
    <cellStyle name="常规 2 9 5" xfId="1051"/>
    <cellStyle name="Accent2 - 40% 3 3" xfId="1052"/>
    <cellStyle name="好_检验表 2" xfId="1053"/>
    <cellStyle name="PSChar 3 2" xfId="1054"/>
    <cellStyle name="t 2" xfId="1055"/>
    <cellStyle name="60% - Accent6 2" xfId="1056"/>
    <cellStyle name="好_奖励补助测算7.25 16" xfId="1057"/>
    <cellStyle name="Accent2 2 2 2" xfId="1058"/>
    <cellStyle name="差_Book1_1 2 3" xfId="1059"/>
    <cellStyle name="差_地方配套按人均增幅控制8.30一般预算平均增幅、人均可用财力平均增幅两次控制、社会治安系数调整、案件数调整xl 3" xfId="1060"/>
    <cellStyle name="60% - Accent6 2 2" xfId="1061"/>
    <cellStyle name="Norma,_laroux_4_营业在建 (2)_E21" xfId="1062"/>
    <cellStyle name="60% - Accent6 2 2 2" xfId="1063"/>
    <cellStyle name="t 3" xfId="1064"/>
    <cellStyle name="60% - Accent6 3" xfId="1065"/>
    <cellStyle name="Accent6 6 2" xfId="1066"/>
    <cellStyle name="差_2006年全省财力计算表（中央、决算） 2" xfId="1067"/>
    <cellStyle name="差_2、土地面积、人口、粮食产量基本情况 2 2 2" xfId="1068"/>
    <cellStyle name="60% - 强调文字颜色 5 2" xfId="1069"/>
    <cellStyle name="好_~4190974 2 3" xfId="1070"/>
    <cellStyle name="差_县级公安机关公用经费标准奖励测算方案（定稿） 3" xfId="1071"/>
    <cellStyle name="好_2007年检察院案件数 2 3" xfId="1072"/>
    <cellStyle name="Accent6 7 2" xfId="1073"/>
    <cellStyle name="60% - 强调文字颜色 6 2" xfId="1074"/>
    <cellStyle name="差_2009年一般性转移支付标准工资_奖励补助测算7.25 (version 1) (version 1) 2 2" xfId="1075"/>
    <cellStyle name="好_奖励补助测算7.25 (version 1) (version 1) 3 2" xfId="1076"/>
    <cellStyle name="6mal" xfId="1077"/>
    <cellStyle name="常规 13 4 2" xfId="1078"/>
    <cellStyle name="好_教育厅提供义务教育及高中教师人数（2009年1月6日） 2 2" xfId="1079"/>
    <cellStyle name="Accent5 4 3" xfId="1080"/>
    <cellStyle name="差_奖励补助测算7.25 11" xfId="1081"/>
    <cellStyle name="差_奖励补助测算7.25 6" xfId="1082"/>
    <cellStyle name="Accent1 - 20% 3 2 2" xfId="1083"/>
    <cellStyle name="Accent1 - 20% 4 2" xfId="1084"/>
    <cellStyle name="Accent1 - 40%" xfId="1085"/>
    <cellStyle name="差_2006年基础数据" xfId="1086"/>
    <cellStyle name="Accent1 - 40% 2 2" xfId="1087"/>
    <cellStyle name="差_2006年基础数据 2 2" xfId="1088"/>
    <cellStyle name="Accent1 - 40% 2 3" xfId="1089"/>
    <cellStyle name="差 2 2" xfId="1090"/>
    <cellStyle name="差_2006年基础数据 2 3" xfId="1091"/>
    <cellStyle name="Accent3 7 2" xfId="1092"/>
    <cellStyle name="Accent1 - 40% 3" xfId="1093"/>
    <cellStyle name="差_2006年基础数据 3" xfId="1094"/>
    <cellStyle name="注释 2 2 2 2" xfId="1095"/>
    <cellStyle name="Non défini 4" xfId="1096"/>
    <cellStyle name="Accent5_Book1" xfId="1097"/>
    <cellStyle name="Accent1 - 40% 3 2" xfId="1098"/>
    <cellStyle name="差_~4190974 2 3" xfId="1099"/>
    <cellStyle name="Accent1 - 40% 3 3" xfId="1100"/>
    <cellStyle name="Accent3 8 2" xfId="1101"/>
    <cellStyle name="Accent1 - 40% 4" xfId="1102"/>
    <cellStyle name="差_2009年一般性转移支付标准工资_奖励补助测算7.25 11" xfId="1103"/>
    <cellStyle name="Accent1 - 40% 4 2" xfId="1104"/>
    <cellStyle name="Accent3 9 2" xfId="1105"/>
    <cellStyle name="差_2009年一般性转移支付标准工资_奖励补助测算5.22测试 2 2" xfId="1106"/>
    <cellStyle name="差_2009年一般性转移支付标准工资_奖励补助测算7.25 12" xfId="1107"/>
    <cellStyle name="Accent1 - 40% 4 3" xfId="1108"/>
    <cellStyle name="Accent6 - 20% 3 2 2" xfId="1109"/>
    <cellStyle name="Accent1 - 60%" xfId="1110"/>
    <cellStyle name="解释性文本 2" xfId="1111"/>
    <cellStyle name="差_下半年禁吸戒毒经费1000万元 3" xfId="1112"/>
    <cellStyle name="Accent3 4" xfId="1113"/>
    <cellStyle name="Accent1 - 60% 2 2 2" xfId="1114"/>
    <cellStyle name="Accent1 - 60% 3" xfId="1115"/>
    <cellStyle name="好_2009年一般性转移支付标准工资_~4190974 3" xfId="1116"/>
    <cellStyle name="Accent3 - 60% 3" xfId="1117"/>
    <cellStyle name="Accent1 - 60% 3 2" xfId="1118"/>
    <cellStyle name="常规 22 2 2 2" xfId="1119"/>
    <cellStyle name="常规 17 2 2 2" xfId="1120"/>
    <cellStyle name="Header2 2 2 3" xfId="1121"/>
    <cellStyle name="好_2009年一般性转移支付标准工资_~4190974 3 2" xfId="1122"/>
    <cellStyle name="Accent3 - 60% 3 2" xfId="1123"/>
    <cellStyle name="Accent1 - 60% 3 2 2" xfId="1124"/>
    <cellStyle name="好_2009年一般性转移支付标准工资_~4190974 4" xfId="1125"/>
    <cellStyle name="Accent3 - 60% 4" xfId="1126"/>
    <cellStyle name="Accent1 - 60% 3 3" xfId="1127"/>
    <cellStyle name="Accent1 - 60% 4" xfId="1128"/>
    <cellStyle name="Accent1 2 2" xfId="1129"/>
    <cellStyle name="常规 17 2 4" xfId="1130"/>
    <cellStyle name="好_2009年一般性转移支付标准工资_奖励补助测算7.23" xfId="1131"/>
    <cellStyle name="Accent1 3 2 2" xfId="1132"/>
    <cellStyle name="常规 2" xfId="1133"/>
    <cellStyle name="Accent6 - 40% 4" xfId="1134"/>
    <cellStyle name="Accent1 5 2" xfId="1135"/>
    <cellStyle name="Accent1 6" xfId="1136"/>
    <cellStyle name="常规 2 2 3 2" xfId="1137"/>
    <cellStyle name="千位分隔 2 2 5" xfId="1138"/>
    <cellStyle name="Accent1 6 2" xfId="1139"/>
    <cellStyle name="常规 2 2 3 2 2" xfId="1140"/>
    <cellStyle name="差_11大理 3" xfId="1141"/>
    <cellStyle name="Accent1 7" xfId="1142"/>
    <cellStyle name="常规 2 2 3 3" xfId="1143"/>
    <cellStyle name="Accent1 8" xfId="1144"/>
    <cellStyle name="好_0605石屏县 2 3" xfId="1145"/>
    <cellStyle name="Input [yellow] 5" xfId="1146"/>
    <cellStyle name="Accent1 8 2" xfId="1147"/>
    <cellStyle name="Accent1 9" xfId="1148"/>
    <cellStyle name="好_云南水利电力有限公司 2" xfId="1149"/>
    <cellStyle name="Accent6 - 40% 2 2 2" xfId="1150"/>
    <cellStyle name="Accent4 - 40% 4 2 2" xfId="1151"/>
    <cellStyle name="Accent2" xfId="1152"/>
    <cellStyle name="常规 18 5 2" xfId="1153"/>
    <cellStyle name="Accent2 - 20% 2 2" xfId="1154"/>
    <cellStyle name="好_奖励补助测算5.22测试 4" xfId="1155"/>
    <cellStyle name="差_2009年一般性转移支付标准工资 3" xfId="1156"/>
    <cellStyle name="Accent2 - 20% 2 2 2" xfId="1157"/>
    <cellStyle name="Accent2 - 20% 2 3" xfId="1158"/>
    <cellStyle name="千位分隔 2 2" xfId="1159"/>
    <cellStyle name="Accent2 - 20% 3 3" xfId="1160"/>
    <cellStyle name="Accent2 - 20% 4 2" xfId="1161"/>
    <cellStyle name="Accent6 - 60%" xfId="1162"/>
    <cellStyle name="Accent2 - 20% 4 2 2" xfId="1163"/>
    <cellStyle name="Accent2 - 20% 5" xfId="1164"/>
    <cellStyle name="输入 2 4" xfId="1165"/>
    <cellStyle name="千位分隔[0] 2 2" xfId="1166"/>
    <cellStyle name="常规 2 8 4" xfId="1167"/>
    <cellStyle name="Accent2 - 40% 2 2" xfId="1168"/>
    <cellStyle name="千位分隔[0] 2 3" xfId="1169"/>
    <cellStyle name="Accent2 - 40% 2 3" xfId="1170"/>
    <cellStyle name="Accent2 3 2" xfId="1171"/>
    <cellStyle name="常规 3 6" xfId="1172"/>
    <cellStyle name="Comma [0]" xfId="1173"/>
    <cellStyle name="Accent2 - 40% 4 3" xfId="1174"/>
    <cellStyle name="Accent4 - 40% 5" xfId="1175"/>
    <cellStyle name="好_1003牟定县 4" xfId="1176"/>
    <cellStyle name="Accent5 - 40% 3" xfId="1177"/>
    <cellStyle name="差_奖励补助测算5.23新 2 2" xfId="1178"/>
    <cellStyle name="Accent2 - 60% 2 2" xfId="1179"/>
    <cellStyle name="Accent5 - 40% 3 2" xfId="1180"/>
    <cellStyle name="好_下半年禁吸戒毒经费1000万元 2 3" xfId="1181"/>
    <cellStyle name="好_5334_2006年迪庆县级财政报表附表" xfId="1182"/>
    <cellStyle name="差_奖励补助测算5.23新 2 2 2" xfId="1183"/>
    <cellStyle name="Accent2 - 60% 2 2 2" xfId="1184"/>
    <cellStyle name="日期 3" xfId="1185"/>
    <cellStyle name="差_高中教师人数（教育厅1.6日提供）" xfId="1186"/>
    <cellStyle name="差_奖励补助测算5.23新 3" xfId="1187"/>
    <cellStyle name="Accent2 - 60% 3" xfId="1188"/>
    <cellStyle name="差_高中教师人数（教育厅1.6日提供） 2" xfId="1189"/>
    <cellStyle name="Accent2 - 60% 3 2" xfId="1190"/>
    <cellStyle name="差_高中教师人数（教育厅1.6日提供） 3" xfId="1191"/>
    <cellStyle name="Accent2 - 60% 3 3" xfId="1192"/>
    <cellStyle name="Accent2 - 60% 4" xfId="1193"/>
    <cellStyle name="好_奖励补助测算7.25 5 2 2" xfId="1194"/>
    <cellStyle name="Accent2 11 2" xfId="1195"/>
    <cellStyle name="Accent2 2" xfId="1196"/>
    <cellStyle name="好_M01-2(州市补助收入) 2" xfId="1197"/>
    <cellStyle name="Good 2 2" xfId="1198"/>
    <cellStyle name="常规 10 2 2" xfId="1199"/>
    <cellStyle name="Accent2 2 3" xfId="1200"/>
    <cellStyle name="Note 5 2" xfId="1201"/>
    <cellStyle name="Accent2 3" xfId="1202"/>
    <cellStyle name="差_第五部分(才淼、饶永宏）" xfId="1203"/>
    <cellStyle name="好_2009年一般性转移支付标准工资_不用软件计算9.1不考虑经费管理评价xl 2 3" xfId="1204"/>
    <cellStyle name="常规 40 7" xfId="1205"/>
    <cellStyle name="Input [yellow] 3" xfId="1206"/>
    <cellStyle name="Accent2 3 2 2" xfId="1207"/>
    <cellStyle name="Good 3 2" xfId="1208"/>
    <cellStyle name="常规 10 3 2" xfId="1209"/>
    <cellStyle name="Accent2 3 3" xfId="1210"/>
    <cellStyle name="Accent2 4" xfId="1211"/>
    <cellStyle name="差_M01-2(州市补助收入)" xfId="1212"/>
    <cellStyle name="Accent2 4 2" xfId="1213"/>
    <cellStyle name="差_M01-2(州市补助收入) 2" xfId="1214"/>
    <cellStyle name="Accent2 4 2 2" xfId="1215"/>
    <cellStyle name="差_M01-2(州市补助收入) 2 2" xfId="1216"/>
    <cellStyle name="常规 10 4 2" xfId="1217"/>
    <cellStyle name="Accent2 4 3" xfId="1218"/>
    <cellStyle name="差_M01-2(州市补助收入) 3" xfId="1219"/>
    <cellStyle name="Accent2 5 2" xfId="1220"/>
    <cellStyle name="差_03昭通 2 2" xfId="1221"/>
    <cellStyle name="好_业务工作量指标 2 2 2" xfId="1222"/>
    <cellStyle name="差_~4190974 2" xfId="1223"/>
    <cellStyle name="Accent2 6" xfId="1224"/>
    <cellStyle name="差_03昭通 3" xfId="1225"/>
    <cellStyle name="常规 2 2 4 2" xfId="1226"/>
    <cellStyle name="好_业务工作量指标 2 3" xfId="1227"/>
    <cellStyle name="Date" xfId="1228"/>
    <cellStyle name="Accent2 6 2" xfId="1229"/>
    <cellStyle name="常规 2 2 4 2 2" xfId="1230"/>
    <cellStyle name="Date 2" xfId="1231"/>
    <cellStyle name="Accent2 7" xfId="1232"/>
    <cellStyle name="常规 2 2 4 3" xfId="1233"/>
    <cellStyle name="Accent2 7 2" xfId="1234"/>
    <cellStyle name="常规 2 2 4 3 2" xfId="1235"/>
    <cellStyle name="Accent2 8 2" xfId="1236"/>
    <cellStyle name="Warning Text 3" xfId="1237"/>
    <cellStyle name="好_2009年一般性转移支付标准工资_奖励补助测算5.22测试 4" xfId="1238"/>
    <cellStyle name="Accent5" xfId="1239"/>
    <cellStyle name="Accent2 9 2" xfId="1240"/>
    <cellStyle name="Accent6 - 20% 4 3" xfId="1241"/>
    <cellStyle name="Accent2_Book1" xfId="1242"/>
    <cellStyle name="好_2009年一般性转移支付标准工资_奖励补助测算5.22测试 2" xfId="1243"/>
    <cellStyle name="Accent3" xfId="1244"/>
    <cellStyle name="差_2007年检察院案件数" xfId="1245"/>
    <cellStyle name="Accent5 2 2" xfId="1246"/>
    <cellStyle name="Accent3 - 20% 2" xfId="1247"/>
    <cellStyle name="Accent5 2 2 2" xfId="1248"/>
    <cellStyle name="Accent3 - 20% 2 2" xfId="1249"/>
    <cellStyle name="Accent3 - 20% 2 2 2" xfId="1250"/>
    <cellStyle name="好_2009年一般性转移支付标准工资_~5676413 2 3" xfId="1251"/>
    <cellStyle name="常规 13 2 2" xfId="1252"/>
    <cellStyle name="Accent5 2 3" xfId="1253"/>
    <cellStyle name="Accent3 - 20% 3" xfId="1254"/>
    <cellStyle name="Accent3 - 20% 3 2" xfId="1255"/>
    <cellStyle name="Accent3 - 20% 3 2 2" xfId="1256"/>
    <cellStyle name="Accent3 - 20% 4 2 2" xfId="1257"/>
    <cellStyle name="好_Book1 2 2 2" xfId="1258"/>
    <cellStyle name="Accent3 - 20% 5" xfId="1259"/>
    <cellStyle name="Accent3 - 40% 2" xfId="1260"/>
    <cellStyle name="Accent4 3 2 2" xfId="1261"/>
    <cellStyle name="Accent3 - 40% 2 2" xfId="1262"/>
    <cellStyle name="Accent3 - 40% 2 2 2" xfId="1263"/>
    <cellStyle name="Accent3 - 40% 2 3" xfId="1264"/>
    <cellStyle name="Linked Cells 2" xfId="1265"/>
    <cellStyle name="SA4" xfId="1266"/>
    <cellStyle name="常规 20 2 2" xfId="1267"/>
    <cellStyle name="常规 15 2 2" xfId="1268"/>
    <cellStyle name="Check Cell 2 2" xfId="1269"/>
    <cellStyle name="差_奖励补助测算7.25 (version 1) (version 1) 2 2 2" xfId="1270"/>
    <cellStyle name="Accent3 - 40% 3" xfId="1271"/>
    <cellStyle name="常规 20 2 2 2" xfId="1272"/>
    <cellStyle name="常规 15 2 2 2" xfId="1273"/>
    <cellStyle name="Check Cell 2 2 2" xfId="1274"/>
    <cellStyle name="Accent6 - 20% 4" xfId="1275"/>
    <cellStyle name="Accent3 - 40% 3 2" xfId="1276"/>
    <cellStyle name="Check Cell 2 2 2 2" xfId="1277"/>
    <cellStyle name="Accent6 - 20% 4 2" xfId="1278"/>
    <cellStyle name="常规 2 13" xfId="1279"/>
    <cellStyle name="Accent3 - 40% 3 2 2" xfId="1280"/>
    <cellStyle name="差_00省级(打印)" xfId="1281"/>
    <cellStyle name="Check Cell 2 2 3" xfId="1282"/>
    <cellStyle name="Accent6 - 20% 5" xfId="1283"/>
    <cellStyle name="Accent3 - 40% 3 3" xfId="1284"/>
    <cellStyle name="常规 20 2 3" xfId="1285"/>
    <cellStyle name="PSHeading" xfId="1286"/>
    <cellStyle name="常规 15 2 3" xfId="1287"/>
    <cellStyle name="Check Cell 2 3" xfId="1288"/>
    <cellStyle name="差_530623_2006年县级财政报表附表" xfId="1289"/>
    <cellStyle name="Accent3 - 40% 4" xfId="1290"/>
    <cellStyle name="常规 20 2 3 2" xfId="1291"/>
    <cellStyle name="PSHeading 2" xfId="1292"/>
    <cellStyle name="常规 15 2 3 2" xfId="1293"/>
    <cellStyle name="Check Cell 2 3 2" xfId="1294"/>
    <cellStyle name="no dec" xfId="1295"/>
    <cellStyle name="差_530623_2006年县级财政报表附表 2" xfId="1296"/>
    <cellStyle name="差_业务工作量指标 3" xfId="1297"/>
    <cellStyle name="Accent3 - 40% 4 2" xfId="1298"/>
    <cellStyle name="烹拳_ +Foil &amp; -FOIL &amp; PAPER" xfId="1299"/>
    <cellStyle name="Accent3 - 40% 4 2 2" xfId="1300"/>
    <cellStyle name="Accent3 - 40% 4 3" xfId="1301"/>
    <cellStyle name="常规 20 2 4" xfId="1302"/>
    <cellStyle name="常规 15 2 4" xfId="1303"/>
    <cellStyle name="Check Cell 2 4" xfId="1304"/>
    <cellStyle name="Accent3 - 40% 5" xfId="1305"/>
    <cellStyle name="好_地方配套按人均增幅控制8.31（调整结案率后）xl 2 2 2" xfId="1306"/>
    <cellStyle name="好_11大理 4" xfId="1307"/>
    <cellStyle name="Total 2 3 2" xfId="1308"/>
    <cellStyle name="差_Book1 2 2 2" xfId="1309"/>
    <cellStyle name="好_2009年一般性转移支付标准工资_~4190974 2" xfId="1310"/>
    <cellStyle name="Accent3 - 60% 2" xfId="1311"/>
    <cellStyle name="编号" xfId="1312"/>
    <cellStyle name="好_2009年一般性转移支付标准工资_~4190974 2 2" xfId="1313"/>
    <cellStyle name="Accent3 - 60% 2 2" xfId="1314"/>
    <cellStyle name="Header2 5 3" xfId="1315"/>
    <cellStyle name="编号 2" xfId="1316"/>
    <cellStyle name="好_2009年一般性转移支付标准工资_~4190974 2 2 2" xfId="1317"/>
    <cellStyle name="Accent3 - 60% 2 2 2" xfId="1318"/>
    <cellStyle name="百分比 3 4" xfId="1319"/>
    <cellStyle name="Currency1 2" xfId="1320"/>
    <cellStyle name="差_2、土地面积、人口、粮食产量基本情况" xfId="1321"/>
    <cellStyle name="好_2009年一般性转移支付标准工资_~4190974 2 3" xfId="1322"/>
    <cellStyle name="Accent3 - 60% 2 3" xfId="1323"/>
    <cellStyle name="e鯪9Y_x000b_ 2" xfId="1324"/>
    <cellStyle name="常规 2 10 2 2" xfId="1325"/>
    <cellStyle name="好_2009年一般性转移支付标准工资_~4190974 3 3" xfId="1326"/>
    <cellStyle name="Accent3 - 60% 3 3" xfId="1327"/>
    <cellStyle name="Accent3 10" xfId="1328"/>
    <cellStyle name="Accent3 10 2" xfId="1329"/>
    <cellStyle name="Accent3 11" xfId="1330"/>
    <cellStyle name="Header2 2 2" xfId="1331"/>
    <cellStyle name="Accent3 11 2" xfId="1332"/>
    <cellStyle name="Header2 2 2 2" xfId="1333"/>
    <cellStyle name="Accent3 12" xfId="1334"/>
    <cellStyle name="Header2 2 3" xfId="1335"/>
    <cellStyle name="好_2009年一般性转移支付标准工资_奖励补助测算5.22测试 2 2" xfId="1336"/>
    <cellStyle name="Accent3 2" xfId="1337"/>
    <cellStyle name="差_2007年检察院案件数 2" xfId="1338"/>
    <cellStyle name="好_2009年一般性转移支付标准工资_奖励补助测算5.22测试 2 2 2" xfId="1339"/>
    <cellStyle name="Accent3 2 2" xfId="1340"/>
    <cellStyle name="差_2007年检察院案件数 2 2" xfId="1341"/>
    <cellStyle name="통화_BOILER-CO1" xfId="1342"/>
    <cellStyle name="comma zerodec" xfId="1343"/>
    <cellStyle name="Dollar (zero dec) 4" xfId="1344"/>
    <cellStyle name="Accent3 2 2 2" xfId="1345"/>
    <cellStyle name="差_2007年检察院案件数 2 2 2" xfId="1346"/>
    <cellStyle name="comma zerodec 2" xfId="1347"/>
    <cellStyle name="常规 11 2 2" xfId="1348"/>
    <cellStyle name="Accent3 2 3" xfId="1349"/>
    <cellStyle name="差_2007年检察院案件数 2 3" xfId="1350"/>
    <cellStyle name="差_财政供养人员 2 2" xfId="1351"/>
    <cellStyle name="差_下半年禁吸戒毒经费1000万元 2" xfId="1352"/>
    <cellStyle name="好_2009年一般性转移支付标准工资_奖励补助测算5.22测试 2 3" xfId="1353"/>
    <cellStyle name="Accent3 3" xfId="1354"/>
    <cellStyle name="差_2007年检察院案件数 3" xfId="1355"/>
    <cellStyle name="差_下半年禁吸戒毒经费1000万元 2 2" xfId="1356"/>
    <cellStyle name="Accent3 3 2" xfId="1357"/>
    <cellStyle name="差_下半年禁吸戒毒经费1000万元 2 2 2" xfId="1358"/>
    <cellStyle name="Accent3 3 2 2" xfId="1359"/>
    <cellStyle name="差_2006年水利统计指标统计表 2 3" xfId="1360"/>
    <cellStyle name="好_Book1_2" xfId="1361"/>
    <cellStyle name="Accent3 4 2 2" xfId="1362"/>
    <cellStyle name="Accent3 5" xfId="1363"/>
    <cellStyle name="Accent3 6" xfId="1364"/>
    <cellStyle name="常规 2 2 5 2" xfId="1365"/>
    <cellStyle name="Accent3 6 2" xfId="1366"/>
    <cellStyle name="差 2" xfId="1367"/>
    <cellStyle name="差_2009年一般性转移支付标准工资_奖励补助测算7.25 3 2 2" xfId="1368"/>
    <cellStyle name="Accent3 7" xfId="1369"/>
    <cellStyle name="Accent3 9" xfId="1370"/>
    <cellStyle name="差_2009年一般性转移支付标准工资_奖励补助测算5.22测试 2" xfId="1371"/>
    <cellStyle name="好_2009年一般性转移支付标准工资_奖励补助测算5.22测试 3" xfId="1372"/>
    <cellStyle name="Accent4" xfId="1373"/>
    <cellStyle name="Accent4 - 20%" xfId="1374"/>
    <cellStyle name="差_2009年一般性转移支付标准工资_奖励补助测算5.22测试 2 2 2" xfId="1375"/>
    <cellStyle name="差_Book1_县公司 3" xfId="1376"/>
    <cellStyle name="Accent4 - 20% 2" xfId="1377"/>
    <cellStyle name="SA6 4" xfId="1378"/>
    <cellStyle name="Accent4 - 20% 2 2" xfId="1379"/>
    <cellStyle name="好_Book1_2 3" xfId="1380"/>
    <cellStyle name="Accent4 - 20% 2 2 2" xfId="1381"/>
    <cellStyle name="Accent4 - 20% 2 3" xfId="1382"/>
    <cellStyle name="常规 19 2 3 2" xfId="1383"/>
    <cellStyle name="Accent4 - 20% 3" xfId="1384"/>
    <cellStyle name="常规 7" xfId="1385"/>
    <cellStyle name="Accent4 - 20% 3 2" xfId="1386"/>
    <cellStyle name="常规 7 2" xfId="1387"/>
    <cellStyle name="Accent4 - 20% 3 2 2" xfId="1388"/>
    <cellStyle name="好_第五部分(才淼、饶永宏） 2" xfId="1389"/>
    <cellStyle name="常规 8" xfId="1390"/>
    <cellStyle name="Accent4 - 20% 3 3" xfId="1391"/>
    <cellStyle name="好_0605石屏县 2 2 2" xfId="1392"/>
    <cellStyle name="Input [yellow] 4 2" xfId="1393"/>
    <cellStyle name="Accent4 - 20% 4" xfId="1394"/>
    <cellStyle name="Accent4 - 20% 4 2" xfId="1395"/>
    <cellStyle name="Accent4 - 20% 4 2 2" xfId="1396"/>
    <cellStyle name="Accent4 - 20% 4 3" xfId="1397"/>
    <cellStyle name="Accent4 - 20% 5" xfId="1398"/>
    <cellStyle name="好_2009年一般性转移支付标准工资_奖励补助测算7.25 11 2" xfId="1399"/>
    <cellStyle name="Accent4 - 60% 3 3" xfId="1400"/>
    <cellStyle name="PSSpacer 3" xfId="1401"/>
    <cellStyle name="Accent4 - 40%" xfId="1402"/>
    <cellStyle name="Accent4 - 40% 2" xfId="1403"/>
    <cellStyle name="Accent4 - 40% 2 2" xfId="1404"/>
    <cellStyle name="差_Book1_1 3" xfId="1405"/>
    <cellStyle name="Accent4 - 40% 2 2 2" xfId="1406"/>
    <cellStyle name="Accent4 - 40% 2 3" xfId="1407"/>
    <cellStyle name="ColLevel_0" xfId="1408"/>
    <cellStyle name="Calc Currency (0) 2" xfId="1409"/>
    <cellStyle name="Accent4 - 40% 3" xfId="1410"/>
    <cellStyle name="千位分隔 2 5" xfId="1411"/>
    <cellStyle name="好_2009年一般性转移支付标准工资_不用软件计算9.1不考虑经费管理评价xl 3" xfId="1412"/>
    <cellStyle name="Accent4 - 40% 3 2" xfId="1413"/>
    <cellStyle name="差_Book1_2 3" xfId="1414"/>
    <cellStyle name="千位分隔 2 5 2" xfId="1415"/>
    <cellStyle name="好_2009年一般性转移支付标准工资_不用软件计算9.1不考虑经费管理评价xl 3 2" xfId="1416"/>
    <cellStyle name="Accent4 - 40% 3 2 2" xfId="1417"/>
    <cellStyle name="差_Book1_2 3 2" xfId="1418"/>
    <cellStyle name="好_2009年一般性转移支付标准工资_奖励补助测算7.25 13 2" xfId="1419"/>
    <cellStyle name="好_0502通海县 3" xfId="1420"/>
    <cellStyle name="Border 3 2 3" xfId="1421"/>
    <cellStyle name="HEADING2 4" xfId="1422"/>
    <cellStyle name="好_财政支出对上级的依赖程度 2" xfId="1423"/>
    <cellStyle name="Accent4 - 60%" xfId="1424"/>
    <cellStyle name="捠壿 [0.00]_Region Orders (2)" xfId="1425"/>
    <cellStyle name="Accent4 - 60% 2" xfId="1426"/>
    <cellStyle name="好_2009年一般性转移支付标准工资_奖励补助测算7.25 10 2" xfId="1427"/>
    <cellStyle name="Accent4 - 60% 2 3" xfId="1428"/>
    <cellStyle name="PSDate 4 2" xfId="1429"/>
    <cellStyle name="Accent4 - 60% 3" xfId="1430"/>
    <cellStyle name="PSSpacer" xfId="1431"/>
    <cellStyle name="Accent4 - 60% 3 2" xfId="1432"/>
    <cellStyle name="PSSpacer 2" xfId="1433"/>
    <cellStyle name="Accent6 - 40% 4 3" xfId="1434"/>
    <cellStyle name="Accent4_Book1" xfId="1435"/>
    <cellStyle name="Accent4 - 60% 3 2 2" xfId="1436"/>
    <cellStyle name="PSSpacer 2 2" xfId="1437"/>
    <cellStyle name="Explanatory Text 2 2 2" xfId="1438"/>
    <cellStyle name="Accent4 - 60% 4" xfId="1439"/>
    <cellStyle name="Accent4 10" xfId="1440"/>
    <cellStyle name="Accent4 10 2" xfId="1441"/>
    <cellStyle name="Accent4 11" xfId="1442"/>
    <cellStyle name="PSDec 3" xfId="1443"/>
    <cellStyle name="常规 11" xfId="1444"/>
    <cellStyle name="Accent4 11 2" xfId="1445"/>
    <cellStyle name="差_财政供养人员" xfId="1446"/>
    <cellStyle name="Accent4 12" xfId="1447"/>
    <cellStyle name="Accent6" xfId="1448"/>
    <cellStyle name="好_2009年一般性转移支付标准工资_奖励补助测算5.22测试 3 2" xfId="1449"/>
    <cellStyle name="Accent4 2" xfId="1450"/>
    <cellStyle name="Accent4 4" xfId="1451"/>
    <cellStyle name="好_地方配套按人均增幅控制8.30xl 4" xfId="1452"/>
    <cellStyle name="Accent4 4 2" xfId="1453"/>
    <cellStyle name="PSHeading 5" xfId="1454"/>
    <cellStyle name="Accent4 4 2 2" xfId="1455"/>
    <cellStyle name="好_地方配套按人均增幅控制8.31（调整结案率后）xl 3" xfId="1456"/>
    <cellStyle name="Accent4 6" xfId="1457"/>
    <cellStyle name="Tusental (0)_pldt" xfId="1458"/>
    <cellStyle name="百分比 4 2 2" xfId="1459"/>
    <cellStyle name="差_Book1 3" xfId="1460"/>
    <cellStyle name="常规 2 2 6 2" xfId="1461"/>
    <cellStyle name="好_地方配套按人均增幅控制8.31（调整结案率后）xl 3 2" xfId="1462"/>
    <cellStyle name="Accent4 6 2" xfId="1463"/>
    <cellStyle name="差_云南水利电力有限公司 2 2 2" xfId="1464"/>
    <cellStyle name="好_地方配套按人均增幅控制8.31（调整结案率后）xl 4" xfId="1465"/>
    <cellStyle name="Accent4 7" xfId="1466"/>
    <cellStyle name="好_5334_2006年迪庆县级财政报表附表 2 3" xfId="1467"/>
    <cellStyle name="Accent4 7 2" xfId="1468"/>
    <cellStyle name="Heading 2 2 2" xfId="1469"/>
    <cellStyle name="Accent4 8" xfId="1470"/>
    <cellStyle name="Heading 2 2 2 2" xfId="1471"/>
    <cellStyle name="好_5334_2006年迪庆县级财政报表附表 3 3" xfId="1472"/>
    <cellStyle name="Accent4 8 2" xfId="1473"/>
    <cellStyle name="Border 4 3 2" xfId="1474"/>
    <cellStyle name="好_2007年检察院案件数 3" xfId="1475"/>
    <cellStyle name="Accent5 - 20% 2 2" xfId="1476"/>
    <cellStyle name="差_义务教育阶段教职工人数（教育厅提供最终） 2" xfId="1477"/>
    <cellStyle name="Border 4 3 3" xfId="1478"/>
    <cellStyle name="好_2007年检察院案件数 4" xfId="1479"/>
    <cellStyle name="Accent5 - 20% 2 3" xfId="1480"/>
    <cellStyle name="PSDec 3 2" xfId="1481"/>
    <cellStyle name="差_义务教育阶段教职工人数（教育厅提供最终） 3" xfId="1482"/>
    <cellStyle name="常规 11 2" xfId="1483"/>
    <cellStyle name="好_~4190974 4" xfId="1484"/>
    <cellStyle name="差_财政供养人员 2" xfId="1485"/>
    <cellStyle name="Accent5 3" xfId="1486"/>
    <cellStyle name="Accent5 - 20% 3 2 2" xfId="1487"/>
    <cellStyle name="Accent5 - 60% 2" xfId="1488"/>
    <cellStyle name="comma-d 3" xfId="1489"/>
    <cellStyle name="Accent5 - 20% 3 3" xfId="1490"/>
    <cellStyle name="PSDec 4 2" xfId="1491"/>
    <cellStyle name="常规 12 2" xfId="1492"/>
    <cellStyle name="통화 [0]_BOILER-CO1" xfId="1493"/>
    <cellStyle name="Accent5 - 20% 4 2" xfId="1494"/>
    <cellStyle name="Header2 2 4" xfId="1495"/>
    <cellStyle name="Border 5 2 2 2" xfId="1496"/>
    <cellStyle name="Accent5 - 20% 4 2 2" xfId="1497"/>
    <cellStyle name="Accent5 - 20% 4 3" xfId="1498"/>
    <cellStyle name="常规 13 2" xfId="1499"/>
    <cellStyle name="Header2 2 5" xfId="1500"/>
    <cellStyle name="Border 5 2 3" xfId="1501"/>
    <cellStyle name="Accent5 - 20% 5" xfId="1502"/>
    <cellStyle name="Accent5 - 40%" xfId="1503"/>
    <cellStyle name="好_1003牟定县 3 2" xfId="1504"/>
    <cellStyle name="HEADING1" xfId="1505"/>
    <cellStyle name="Accent5 - 40% 2 2" xfId="1506"/>
    <cellStyle name="好_1003牟定县 3 2 2" xfId="1507"/>
    <cellStyle name="HEADING1 2" xfId="1508"/>
    <cellStyle name="Accent5 - 40% 2 2 2" xfId="1509"/>
    <cellStyle name="好_2009年一般性转移支付标准工资_奖励补助测算5.23新 2" xfId="1510"/>
    <cellStyle name="好_1003牟定县 3 3" xfId="1511"/>
    <cellStyle name="HEADING2" xfId="1512"/>
    <cellStyle name="Accent5 - 40% 2 3" xfId="1513"/>
    <cellStyle name="常规 2 3 2 2 3" xfId="1514"/>
    <cellStyle name="Accent5 - 40% 3 2 2" xfId="1515"/>
    <cellStyle name="Accent5 - 40% 3 3" xfId="1516"/>
    <cellStyle name="Accent5 - 40% 4 2" xfId="1517"/>
    <cellStyle name="差_05玉溪 2 2 2" xfId="1518"/>
    <cellStyle name="Non défini 2" xfId="1519"/>
    <cellStyle name="Accent5 - 40% 4 3" xfId="1520"/>
    <cellStyle name="Followed Hyperlink_AheadBehind.xls Chart 23" xfId="1521"/>
    <cellStyle name="Accent5 - 40% 5" xfId="1522"/>
    <cellStyle name="差_05玉溪 2 3" xfId="1523"/>
    <cellStyle name="Accent5 - 60%" xfId="1524"/>
    <cellStyle name="Accent5 - 60% 3" xfId="1525"/>
    <cellStyle name="comma-d 4" xfId="1526"/>
    <cellStyle name="Accent5 - 60% 3 2 2" xfId="1527"/>
    <cellStyle name="差_奖励补助测算7.23" xfId="1528"/>
    <cellStyle name="千位分隔[0] 2 4" xfId="1529"/>
    <cellStyle name="Accent5 10" xfId="1530"/>
    <cellStyle name="Accent5 11" xfId="1531"/>
    <cellStyle name="Accent5 3 2" xfId="1532"/>
    <cellStyle name="Percent [2] 5" xfId="1533"/>
    <cellStyle name="好_2009年一般性转移支付标准工资_~5676413 3 2 2" xfId="1534"/>
    <cellStyle name="常规 21 3" xfId="1535"/>
    <cellStyle name="常规 16 3" xfId="1536"/>
    <cellStyle name="Accent5 3 2 2" xfId="1537"/>
    <cellStyle name="好_2009年一般性转移支付标准工资_~5676413 3 3" xfId="1538"/>
    <cellStyle name="常规 13 3 2" xfId="1539"/>
    <cellStyle name="Accent5 3 3" xfId="1540"/>
    <cellStyle name="Accent5 4" xfId="1541"/>
    <cellStyle name="Accent5 4 2" xfId="1542"/>
    <cellStyle name="差_奖励补助测算7.25 10" xfId="1543"/>
    <cellStyle name="差_奖励补助测算7.25 5" xfId="1544"/>
    <cellStyle name="汇总 2" xfId="1545"/>
    <cellStyle name="Accent5 5" xfId="1546"/>
    <cellStyle name="差_Book2 2" xfId="1547"/>
    <cellStyle name="汇总 2 2" xfId="1548"/>
    <cellStyle name="Accent5 5 2" xfId="1549"/>
    <cellStyle name="差_Book2 2 2" xfId="1550"/>
    <cellStyle name="Accent5 6" xfId="1551"/>
    <cellStyle name="百分比 4 3 2" xfId="1552"/>
    <cellStyle name="差_Book2 3" xfId="1553"/>
    <cellStyle name="常规 2 2 7 2" xfId="1554"/>
    <cellStyle name="Note 2 3" xfId="1555"/>
    <cellStyle name="Accent5 6 2" xfId="1556"/>
    <cellStyle name="Accent5 7" xfId="1557"/>
    <cellStyle name="Note 3 3" xfId="1558"/>
    <cellStyle name="Accent5 7 2" xfId="1559"/>
    <cellStyle name="Accent5 8" xfId="1560"/>
    <cellStyle name="Note 4 3" xfId="1561"/>
    <cellStyle name="Accent5 8 2" xfId="1562"/>
    <cellStyle name="好_M01-2(州市补助收入) 3 2" xfId="1563"/>
    <cellStyle name="Accent6 - 20%" xfId="1564"/>
    <cellStyle name="好_M01-2(州市补助收入) 3 2 2" xfId="1565"/>
    <cellStyle name="Accent6 - 20% 2" xfId="1566"/>
    <cellStyle name="Accent6 - 20% 2 2" xfId="1567"/>
    <cellStyle name="Note 2 4" xfId="1568"/>
    <cellStyle name="常规 10 5" xfId="1569"/>
    <cellStyle name="Accent6 - 20% 2 2 2" xfId="1570"/>
    <cellStyle name="Accent6 - 20% 2 3" xfId="1571"/>
    <cellStyle name="Note 2 5" xfId="1572"/>
    <cellStyle name="Accent6 - 20% 3 2" xfId="1573"/>
    <cellStyle name="Accent6 - 20% 4 2 2" xfId="1574"/>
    <cellStyle name="Accent6 - 40%" xfId="1575"/>
    <cellStyle name="好_云南水利电力有限公司" xfId="1576"/>
    <cellStyle name="Accent6 - 40% 2 2" xfId="1577"/>
    <cellStyle name="常规 2 2" xfId="1578"/>
    <cellStyle name="Accent6 - 40% 4 2" xfId="1579"/>
    <cellStyle name="常规 2 2 2" xfId="1580"/>
    <cellStyle name="Accent6 - 40% 4 2 2" xfId="1581"/>
    <cellStyle name="Accent6 - 40% 5" xfId="1582"/>
    <cellStyle name="常规 9 2 2 2" xfId="1583"/>
    <cellStyle name="Accent6 10 2" xfId="1584"/>
    <cellStyle name="常规 9 2 3 2" xfId="1585"/>
    <cellStyle name="Accent6 11 2" xfId="1586"/>
    <cellStyle name="SA6 3" xfId="1587"/>
    <cellStyle name="差_2009年一般性转移支付标准工资_奖励补助测算7.25 6 2" xfId="1588"/>
    <cellStyle name="常规 14 2 2" xfId="1589"/>
    <cellStyle name="Accent6 2 3" xfId="1590"/>
    <cellStyle name="好_重点项目表2012 (2) 3 2 2" xfId="1591"/>
    <cellStyle name="Accent6 8" xfId="1592"/>
    <cellStyle name="好_2007年检察院案件数 3 3" xfId="1593"/>
    <cellStyle name="Accent6 8 2" xfId="1594"/>
    <cellStyle name="差_义务教育阶段教职工人数（教育厅提供最终） 2 3" xfId="1595"/>
    <cellStyle name="Currency [0] 4 2" xfId="1596"/>
    <cellStyle name="Accent6 9" xfId="1597"/>
    <cellStyle name="e鯪9Y_x005f_x000b_" xfId="1598"/>
    <cellStyle name="差_财政供养人员 2 3" xfId="1599"/>
    <cellStyle name="Accent6 9 2" xfId="1600"/>
    <cellStyle name="好 3 2 2" xfId="1601"/>
    <cellStyle name="args.style" xfId="1602"/>
    <cellStyle name="Calc Currency (0) 3" xfId="1603"/>
    <cellStyle name="好 3 2 2 2" xfId="1604"/>
    <cellStyle name="常规 3 3 4" xfId="1605"/>
    <cellStyle name="args.style 2" xfId="1606"/>
    <cellStyle name="Title" xfId="1607"/>
    <cellStyle name="常规 23" xfId="1608"/>
    <cellStyle name="Bad 2 2 2" xfId="1609"/>
    <cellStyle name="常规 18" xfId="1610"/>
    <cellStyle name="Bad 2 3" xfId="1611"/>
    <cellStyle name="常规 9 5" xfId="1612"/>
    <cellStyle name="Border" xfId="1613"/>
    <cellStyle name="Border 10" xfId="1614"/>
    <cellStyle name="Grey" xfId="1615"/>
    <cellStyle name="常规 9 5 2" xfId="1616"/>
    <cellStyle name="Border 2" xfId="1617"/>
    <cellStyle name="Border 2 3" xfId="1618"/>
    <cellStyle name="好_1003牟定县" xfId="1619"/>
    <cellStyle name="Border 2 4" xfId="1620"/>
    <cellStyle name="Border 2 5" xfId="1621"/>
    <cellStyle name="Border 3" xfId="1622"/>
    <cellStyle name="Mon閠aire [0]_!!!GO" xfId="1623"/>
    <cellStyle name="好_0502通海县" xfId="1624"/>
    <cellStyle name="Border 3 2" xfId="1625"/>
    <cellStyle name="好_0502通海县 2" xfId="1626"/>
    <cellStyle name="Border 3 2 2" xfId="1627"/>
    <cellStyle name="好_2009年一般性转移支付标准工资_奖励补助测算5.23新 2 3" xfId="1628"/>
    <cellStyle name="HEADING2 3" xfId="1629"/>
    <cellStyle name="Border 3 3 2" xfId="1630"/>
    <cellStyle name="Border 3 3 2 2" xfId="1631"/>
    <cellStyle name="好_2009年一般性转移支付标准工资_奖励补助测算7.25 14 2" xfId="1632"/>
    <cellStyle name="Border 3 3 3" xfId="1633"/>
    <cellStyle name="Border 4" xfId="1634"/>
    <cellStyle name="Border 4 2" xfId="1635"/>
    <cellStyle name="Border 4 2 2" xfId="1636"/>
    <cellStyle name="Border 4 2 2 2" xfId="1637"/>
    <cellStyle name="常规 2 11" xfId="1638"/>
    <cellStyle name="好_M01-2(州市补助收入)" xfId="1639"/>
    <cellStyle name="Good 2" xfId="1640"/>
    <cellStyle name="PSDec 2 2" xfId="1641"/>
    <cellStyle name="常规 10 2" xfId="1642"/>
    <cellStyle name="Note 5" xfId="1643"/>
    <cellStyle name="好_2009年一般性转移支付标准工资_奖励补助测算7.23 3 2" xfId="1644"/>
    <cellStyle name="Border 4 2 3" xfId="1645"/>
    <cellStyle name="差_文体广播部门" xfId="1646"/>
    <cellStyle name="Neutral 2 2" xfId="1647"/>
    <cellStyle name="Border 5" xfId="1648"/>
    <cellStyle name="Border 5 2" xfId="1649"/>
    <cellStyle name="Border 5 3 2" xfId="1650"/>
    <cellStyle name="差_三季度－表二" xfId="1651"/>
    <cellStyle name="好_2009年一般性转移支付标准工资_地方配套按人均增幅控制8.31（调整结案率后）xl 2" xfId="1652"/>
    <cellStyle name="Border 5 5" xfId="1653"/>
    <cellStyle name="好_2009年一般性转移支付标准工资_地方配套按人均增幅控制8.31（调整结案率后）xl 2 2" xfId="1654"/>
    <cellStyle name="差_重点项目表2012 (2)" xfId="1655"/>
    <cellStyle name="Border 5 3 2 2" xfId="1656"/>
    <cellStyle name="差_三季度－表二 2" xfId="1657"/>
    <cellStyle name="好_2009年一般性转移支付标准工资_地方配套按人均增幅控制8.31（调整结案率后）xl 3" xfId="1658"/>
    <cellStyle name="好_2007年政法部门业务指标 3 2 2" xfId="1659"/>
    <cellStyle name="差_00省级(定稿) 2 2 2" xfId="1660"/>
    <cellStyle name="Border 5 3 3" xfId="1661"/>
    <cellStyle name="Border 5 4" xfId="1662"/>
    <cellStyle name="Border 6" xfId="1663"/>
    <cellStyle name="常规 24" xfId="1664"/>
    <cellStyle name="常规 19" xfId="1665"/>
    <cellStyle name="Border 6 2" xfId="1666"/>
    <cellStyle name="常规 24 2" xfId="1667"/>
    <cellStyle name="常规 19 2" xfId="1668"/>
    <cellStyle name="后继超链接 3" xfId="1669"/>
    <cellStyle name="好_基础数据分析 3 3" xfId="1670"/>
    <cellStyle name="Border 6 2 2" xfId="1671"/>
    <cellStyle name="Border 7" xfId="1672"/>
    <cellStyle name="好_奖励补助测算5.23新 4" xfId="1673"/>
    <cellStyle name="Border 7 2" xfId="1674"/>
    <cellStyle name="Tusental_pldt" xfId="1675"/>
    <cellStyle name="Border 7 3" xfId="1676"/>
    <cellStyle name="Border 8" xfId="1677"/>
    <cellStyle name="好_2009年一般性转移支付标准工资 2" xfId="1678"/>
    <cellStyle name="差_教育厅提供义务教育及高中教师人数（2009年1月6日） 2 3" xfId="1679"/>
    <cellStyle name="货币 2 2 4" xfId="1680"/>
    <cellStyle name="Border 8 2" xfId="1681"/>
    <cellStyle name="货币 2 2 4 2" xfId="1682"/>
    <cellStyle name="Border 8 2 2" xfId="1683"/>
    <cellStyle name="货币 2 2 5" xfId="1684"/>
    <cellStyle name="Border 8 3" xfId="1685"/>
    <cellStyle name="Calc Currency (0)" xfId="1686"/>
    <cellStyle name="Warning Text 2 2" xfId="1687"/>
    <cellStyle name="Calculation" xfId="1688"/>
    <cellStyle name="Calculation 2" xfId="1689"/>
    <cellStyle name="Calculation 2 2" xfId="1690"/>
    <cellStyle name="Calculation 2 3" xfId="1691"/>
    <cellStyle name="Calculation 3" xfId="1692"/>
    <cellStyle name="Calculation 4" xfId="1693"/>
    <cellStyle name="常规 20 2" xfId="1694"/>
    <cellStyle name="Output 2 3 2" xfId="1695"/>
    <cellStyle name="百分比 2 6" xfId="1696"/>
    <cellStyle name="常规 15 2" xfId="1697"/>
    <cellStyle name="Check Cell 2" xfId="1698"/>
    <cellStyle name="差_奖励补助测算7.25 (version 1) (version 1) 2 2" xfId="1699"/>
    <cellStyle name="Grey 2" xfId="1700"/>
    <cellStyle name="常规 20 3" xfId="1701"/>
    <cellStyle name="常规 15 3" xfId="1702"/>
    <cellStyle name="Check Cell 3" xfId="1703"/>
    <cellStyle name="Percent [2] 4 2" xfId="1704"/>
    <cellStyle name="差_奖励补助测算7.25 (version 1) (version 1) 2 3" xfId="1705"/>
    <cellStyle name="常规 20 3 2" xfId="1706"/>
    <cellStyle name="Percent [2]" xfId="1707"/>
    <cellStyle name="常规 15 3 2" xfId="1708"/>
    <cellStyle name="Check Cell 3 2" xfId="1709"/>
    <cellStyle name="Grey 3" xfId="1710"/>
    <cellStyle name="常规 20 4" xfId="1711"/>
    <cellStyle name="常规 15 4" xfId="1712"/>
    <cellStyle name="Check Cell 4" xfId="1713"/>
    <cellStyle name="常规 3 6 2" xfId="1714"/>
    <cellStyle name="Comma [0] 2" xfId="1715"/>
    <cellStyle name="后继超链接" xfId="1716"/>
    <cellStyle name="好_基础数据分析 3" xfId="1717"/>
    <cellStyle name="Comma [0] 2 2" xfId="1718"/>
    <cellStyle name="Comma [0] 4" xfId="1719"/>
    <cellStyle name="Comma [0] 5" xfId="1720"/>
    <cellStyle name="comma zerodec 3" xfId="1721"/>
    <cellStyle name="Comma_!!!GO" xfId="1722"/>
    <cellStyle name="Currency [0]" xfId="1723"/>
    <cellStyle name="Currency [0] 2" xfId="1724"/>
    <cellStyle name="Currency [0] 3" xfId="1725"/>
    <cellStyle name="Currency [0] 4" xfId="1726"/>
    <cellStyle name="Currency [0] 5" xfId="1727"/>
    <cellStyle name="Currency_!!!GO" xfId="1728"/>
    <cellStyle name="好_县级公安机关公用经费标准奖励测算方案（定稿） 3 2 2" xfId="1729"/>
    <cellStyle name="Currency1" xfId="1730"/>
    <cellStyle name="常规 2 3 4 2" xfId="1731"/>
    <cellStyle name="t_HVAC Equipment (3) 2" xfId="1732"/>
    <cellStyle name="Currency1 3" xfId="1733"/>
    <cellStyle name="t_HVAC Equipment (3) 3" xfId="1734"/>
    <cellStyle name="Currency1 4" xfId="1735"/>
    <cellStyle name="SA4 2 2" xfId="1736"/>
    <cellStyle name="好_2009年一般性转移支付标准工资_奖励补助测算7.25 9 2" xfId="1737"/>
    <cellStyle name="Dollar (zero dec)" xfId="1738"/>
    <cellStyle name="好_2009年一般性转移支付标准工资_奖励补助测算7.25 9 2 2" xfId="1739"/>
    <cellStyle name="Dollar (zero dec) 2" xfId="1740"/>
    <cellStyle name="常规 5 3 2" xfId="1741"/>
    <cellStyle name="Dollar (zero dec) 3" xfId="1742"/>
    <cellStyle name="t 4" xfId="1743"/>
    <cellStyle name="千位分隔 6 2 2" xfId="1744"/>
    <cellStyle name="Explanatory Text" xfId="1745"/>
    <cellStyle name="Explanatory Text 2" xfId="1746"/>
    <cellStyle name="Explanatory Text 2 2" xfId="1747"/>
    <cellStyle name="Explanatory Text 2 3" xfId="1748"/>
    <cellStyle name="e鯪9Y_x000b_" xfId="1749"/>
    <cellStyle name="常规 2 10 2" xfId="1750"/>
    <cellStyle name="常规 16 6" xfId="1751"/>
    <cellStyle name="好_2009年一般性转移支付标准工资_奖励补助测算7.25 10 3" xfId="1752"/>
    <cellStyle name="常规 33 2" xfId="1753"/>
    <cellStyle name="常规 28 2" xfId="1754"/>
    <cellStyle name="Fixed" xfId="1755"/>
    <cellStyle name="常规 28 2 2" xfId="1756"/>
    <cellStyle name="Fixed 2" xfId="1757"/>
    <cellStyle name="Fixed 3" xfId="1758"/>
    <cellStyle name="Good" xfId="1759"/>
    <cellStyle name="PSDec 2" xfId="1760"/>
    <cellStyle name="常规 10" xfId="1761"/>
    <cellStyle name="好_M01-2(州市补助收入) 2 2" xfId="1762"/>
    <cellStyle name="Good 2 2 2" xfId="1763"/>
    <cellStyle name="常规 10 2 2 2" xfId="1764"/>
    <cellStyle name="Good 3" xfId="1765"/>
    <cellStyle name="常规 10 3" xfId="1766"/>
    <cellStyle name="Note 6" xfId="1767"/>
    <cellStyle name="Good 3 2 2" xfId="1768"/>
    <cellStyle name="Good 3 3" xfId="1769"/>
    <cellStyle name="常规 10 3 3" xfId="1770"/>
    <cellStyle name="Good 4" xfId="1771"/>
    <cellStyle name="常规 10 4" xfId="1772"/>
    <cellStyle name="Note 7" xfId="1773"/>
    <cellStyle name="Grey 4" xfId="1774"/>
    <cellStyle name="差_03昭通" xfId="1775"/>
    <cellStyle name="好_00省级(定稿) 3 3" xfId="1776"/>
    <cellStyle name="Header1 2" xfId="1777"/>
    <cellStyle name="Header2 2" xfId="1778"/>
    <cellStyle name="好_2009年一般性转移支付标准工资_奖励补助测算7.25 11" xfId="1779"/>
    <cellStyle name="Header2 2 3 2" xfId="1780"/>
    <cellStyle name="PSDate 5" xfId="1781"/>
    <cellStyle name="常规 17 2 3 2" xfId="1782"/>
    <cellStyle name="好_2009年一般性转移支付标准工资_奖励补助测算7.25 12" xfId="1783"/>
    <cellStyle name="Header2 2 3 3" xfId="1784"/>
    <cellStyle name="好_2009年一般性转移支付标准工资_奖励补助测算5.23新 2 2 2" xfId="1785"/>
    <cellStyle name="Header2 3" xfId="1786"/>
    <cellStyle name="差_2009年一般性转移支付标准工资_奖励补助测算7.25 3" xfId="1787"/>
    <cellStyle name="Header2 3 2" xfId="1788"/>
    <cellStyle name="常规 22 3 2 2" xfId="1789"/>
    <cellStyle name="差_2009年一般性转移支付标准工资_奖励补助测算7.25 3 3" xfId="1790"/>
    <cellStyle name="差_云南水利电力有限公司 2 2" xfId="1791"/>
    <cellStyle name="Header2 3 2 3" xfId="1792"/>
    <cellStyle name="好 3" xfId="1793"/>
    <cellStyle name="常规 22 3 3 2" xfId="1794"/>
    <cellStyle name="SA4 4" xfId="1795"/>
    <cellStyle name="差_2009年一般性转移支付标准工资_奖励补助测算7.25 4 3" xfId="1796"/>
    <cellStyle name="Header2 3 3 3" xfId="1797"/>
    <cellStyle name="差_2009年一般性转移支付标准工资_奖励补助测算7.25 5" xfId="1798"/>
    <cellStyle name="后继超级链接 2 2 2" xfId="1799"/>
    <cellStyle name="好_丽江汇总" xfId="1800"/>
    <cellStyle name="Header2 3 4" xfId="1801"/>
    <cellStyle name="Output 2 2 2" xfId="1802"/>
    <cellStyle name="差_2009年一般性转移支付标准工资_奖励补助测算7.25 6" xfId="1803"/>
    <cellStyle name="常规 14 2" xfId="1804"/>
    <cellStyle name="Header2 3 5" xfId="1805"/>
    <cellStyle name="好_1110洱源县 2 2" xfId="1806"/>
    <cellStyle name="Header2 4" xfId="1807"/>
    <cellStyle name="no dec 4 2" xfId="1808"/>
    <cellStyle name="百分比 2 3" xfId="1809"/>
    <cellStyle name="好_1110洱源县 2 2 2" xfId="1810"/>
    <cellStyle name="Header2 4 2" xfId="1811"/>
    <cellStyle name="no dec 4 2 2" xfId="1812"/>
    <cellStyle name="百分比 2 4" xfId="1813"/>
    <cellStyle name="Header2 4 3" xfId="1814"/>
    <cellStyle name="好_1110洱源县 2 3" xfId="1815"/>
    <cellStyle name="Header2 5" xfId="1816"/>
    <cellStyle name="no dec 4 3" xfId="1817"/>
    <cellStyle name="百分比 3 3" xfId="1818"/>
    <cellStyle name="Header2 5 2" xfId="1819"/>
    <cellStyle name="好_指标四" xfId="1820"/>
    <cellStyle name="好_2009年一般性转移支付标准工资_奖励补助测算7.25 (version 1) (version 1) 3 2" xfId="1821"/>
    <cellStyle name="Header2 6" xfId="1822"/>
    <cellStyle name="好_2009年一般性转移支付标准工资_奖励补助测算7.25 (version 1) (version 1) 3 3" xfId="1823"/>
    <cellStyle name="Header2 7" xfId="1824"/>
    <cellStyle name="Heading 1" xfId="1825"/>
    <cellStyle name="差_2006年在职人员情况 2 2" xfId="1826"/>
    <cellStyle name="Heading 1 2" xfId="1827"/>
    <cellStyle name="差_2006年在职人员情况 2 2 2" xfId="1828"/>
    <cellStyle name="Heading 1 2 2" xfId="1829"/>
    <cellStyle name="Heading 2 3" xfId="1830"/>
    <cellStyle name="Heading 4 2 2" xfId="1831"/>
    <cellStyle name="HEADING1 4" xfId="1832"/>
    <cellStyle name="好_2009年一般性转移支付标准工资_奖励补助测算5.23新 2 2" xfId="1833"/>
    <cellStyle name="HEADING2 2" xfId="1834"/>
    <cellStyle name="千位分隔 2 4" xfId="1835"/>
    <cellStyle name="好_2009年一般性转移支付标准工资_不用软件计算9.1不考虑经费管理评价xl 2" xfId="1836"/>
    <cellStyle name="Input [yellow]" xfId="1837"/>
    <cellStyle name="差_Book1_2 2" xfId="1838"/>
    <cellStyle name="千位分隔 2 4 2" xfId="1839"/>
    <cellStyle name="好_2009年一般性转移支付标准工资_不用软件计算9.1不考虑经费管理评价xl 2 2" xfId="1840"/>
    <cellStyle name="常规 40 6" xfId="1841"/>
    <cellStyle name="Input [yellow] 2" xfId="1842"/>
    <cellStyle name="差_Book1_2 2 2" xfId="1843"/>
    <cellStyle name="好_2009年一般性转移支付标准工资_不用软件计算9.1不考虑经费管理评价xl 2 2 2" xfId="1844"/>
    <cellStyle name="Input [yellow] 2 2" xfId="1845"/>
    <cellStyle name="Input [yellow] 2 2 2" xfId="1846"/>
    <cellStyle name="Input [yellow] 2 3 2" xfId="1847"/>
    <cellStyle name="Input [yellow] 2 4" xfId="1848"/>
    <cellStyle name="差_第五部分(才淼、饶永宏） 2" xfId="1849"/>
    <cellStyle name="Input [yellow] 3 2" xfId="1850"/>
    <cellStyle name="差_第五部分(才淼、饶永宏） 2 2" xfId="1851"/>
    <cellStyle name="Input [yellow] 3 2 2" xfId="1852"/>
    <cellStyle name="Input [yellow] 3 3" xfId="1853"/>
    <cellStyle name="差_指标四 2 2" xfId="1854"/>
    <cellStyle name="差_第五部分(才淼、饶永宏） 3" xfId="1855"/>
    <cellStyle name="Input [yellow] 3 3 2" xfId="1856"/>
    <cellStyle name="差_指标四 2 2 2" xfId="1857"/>
    <cellStyle name="Input [yellow] 3 4" xfId="1858"/>
    <cellStyle name="差_指标四 2 3" xfId="1859"/>
    <cellStyle name="Input [yellow] 5 2" xfId="1860"/>
    <cellStyle name="常规 2 2 3" xfId="1861"/>
    <cellStyle name="Input [yellow] 6" xfId="1862"/>
    <cellStyle name="常规 2 3 3" xfId="1863"/>
    <cellStyle name="Input [yellow] 6 2" xfId="1864"/>
    <cellStyle name="Input [yellow] 7" xfId="1865"/>
    <cellStyle name="小数 4 2" xfId="1866"/>
    <cellStyle name="差_2009年一般性转移支付标准工资_奖励补助测算7.25" xfId="1867"/>
    <cellStyle name="Input 10" xfId="1868"/>
    <cellStyle name="小数 4 2 2" xfId="1869"/>
    <cellStyle name="差_2009年一般性转移支付标准工资_奖励补助测算7.25 2" xfId="1870"/>
    <cellStyle name="Input 10 2" xfId="1871"/>
    <cellStyle name="小数 4 3" xfId="1872"/>
    <cellStyle name="百分比 2" xfId="1873"/>
    <cellStyle name="Input 11" xfId="1874"/>
    <cellStyle name="百分比 2 2" xfId="1875"/>
    <cellStyle name="Input 11 2" xfId="1876"/>
    <cellStyle name="Input 2" xfId="1877"/>
    <cellStyle name="Input 2 2" xfId="1878"/>
    <cellStyle name="Input 2 2 2" xfId="1879"/>
    <cellStyle name="Input 2 3 2" xfId="1880"/>
    <cellStyle name="差_05玉溪 3" xfId="1881"/>
    <cellStyle name="Input 2 4 2" xfId="1882"/>
    <cellStyle name="Input 3" xfId="1883"/>
    <cellStyle name="Input 3 2" xfId="1884"/>
    <cellStyle name="Input 3 2 2" xfId="1885"/>
    <cellStyle name="输入 2 2 2" xfId="1886"/>
    <cellStyle name="常规 2 8 2 2" xfId="1887"/>
    <cellStyle name="Input 3 3" xfId="1888"/>
    <cellStyle name="Input 3 3 2" xfId="1889"/>
    <cellStyle name="输入 2 2 3" xfId="1890"/>
    <cellStyle name="Input 3 4" xfId="1891"/>
    <cellStyle name="差_Book1_县公司" xfId="1892"/>
    <cellStyle name="好_2009年一般性转移支付标准工资_奖励补助测算5.24冯铸 2 3" xfId="1893"/>
    <cellStyle name="Input 3 4 2" xfId="1894"/>
    <cellStyle name="差_Book1_县公司 2" xfId="1895"/>
    <cellStyle name="Input 3 5" xfId="1896"/>
    <cellStyle name="Input 4" xfId="1897"/>
    <cellStyle name="Input 4 2" xfId="1898"/>
    <cellStyle name="差_Book1_银行账户情况表_2010年12月" xfId="1899"/>
    <cellStyle name="Input 4 2 2" xfId="1900"/>
    <cellStyle name="差_Book1_银行账户情况表_2010年12月 2" xfId="1901"/>
    <cellStyle name="常规 2 8 3 2" xfId="1902"/>
    <cellStyle name="Input 4 3" xfId="1903"/>
    <cellStyle name="Input 4 3 2" xfId="1904"/>
    <cellStyle name="好_0605石屏县" xfId="1905"/>
    <cellStyle name="Input 4 4" xfId="1906"/>
    <cellStyle name="好_0605石屏县 2" xfId="1907"/>
    <cellStyle name="Input 4 4 2" xfId="1908"/>
    <cellStyle name="Input 4 5" xfId="1909"/>
    <cellStyle name="Input 6" xfId="1910"/>
    <cellStyle name="Input 6 2" xfId="1911"/>
    <cellStyle name="好_汇总-县级财政报表附表" xfId="1912"/>
    <cellStyle name="Input 7" xfId="1913"/>
    <cellStyle name="Input 8" xfId="1914"/>
    <cellStyle name="好_2009年一般性转移支付标准工资_奖励补助测算7.25 6" xfId="1915"/>
    <cellStyle name="Input 8 2" xfId="1916"/>
    <cellStyle name="Input 9" xfId="1917"/>
    <cellStyle name="Input 9 2" xfId="1918"/>
    <cellStyle name="Input Cells" xfId="1919"/>
    <cellStyle name="Input Cells 2" xfId="1920"/>
    <cellStyle name="差_Book1_银行账户情况表_2010年12月 2 2" xfId="1921"/>
    <cellStyle name="Input Cells 3" xfId="1922"/>
    <cellStyle name="PSDec" xfId="1923"/>
    <cellStyle name="差_Book1_银行账户情况表_2010年12月 2 3" xfId="1924"/>
    <cellStyle name="Input Cells 4" xfId="1925"/>
    <cellStyle name="Input_Book1" xfId="1926"/>
    <cellStyle name="Linked Cell 2" xfId="1927"/>
    <cellStyle name="Linked Cell 2 2" xfId="1928"/>
    <cellStyle name="Linked Cells 3" xfId="1929"/>
    <cellStyle name="SA5" xfId="1930"/>
    <cellStyle name="Valuta_pldt" xfId="1931"/>
    <cellStyle name="Millares [0]_96 Risk" xfId="1932"/>
    <cellStyle name="Millares_96 Risk" xfId="1933"/>
    <cellStyle name="常规 2 2 2 2" xfId="1934"/>
    <cellStyle name="千位分隔 2 3 2" xfId="1935"/>
    <cellStyle name="Milliers [0]_!!!GO" xfId="1936"/>
    <cellStyle name="常规_2006年预算调整表（科目）" xfId="1937"/>
    <cellStyle name="Milliers_!!!GO" xfId="1938"/>
    <cellStyle name="Moneda [0]_96 Risk" xfId="1939"/>
    <cellStyle name="差_2009年一般性转移支付标准工资_地方配套按人均增幅控制8.30一般预算平均增幅、人均可用财力平均增幅两次控制、社会治安系数调整、案件数调整xl 3" xfId="1940"/>
    <cellStyle name="Moneda_96 Risk" xfId="1941"/>
    <cellStyle name="New Times Roman 4" xfId="1942"/>
    <cellStyle name="no dec 2" xfId="1943"/>
    <cellStyle name="差_530623_2006年县级财政报表附表 2 2" xfId="1944"/>
    <cellStyle name="PSHeading 2 2" xfId="1945"/>
    <cellStyle name="Valuta (0)_pldt" xfId="1946"/>
    <cellStyle name="no dec 2 2" xfId="1947"/>
    <cellStyle name="no dec 2 2 2" xfId="1948"/>
    <cellStyle name="常规 23 3 2 2 2" xfId="1949"/>
    <cellStyle name="no dec 2 3" xfId="1950"/>
    <cellStyle name="no dec 3" xfId="1951"/>
    <cellStyle name="no dec 3 2" xfId="1952"/>
    <cellStyle name="常规 9 7" xfId="1953"/>
    <cellStyle name="no dec 3 2 2" xfId="1954"/>
    <cellStyle name="no dec 3 3" xfId="1955"/>
    <cellStyle name="好_1110洱源县 2" xfId="1956"/>
    <cellStyle name="no dec 4" xfId="1957"/>
    <cellStyle name="好_1110洱源县 3" xfId="1958"/>
    <cellStyle name="no dec 5" xfId="1959"/>
    <cellStyle name="好_1110洱源县 3 2" xfId="1960"/>
    <cellStyle name="no dec 5 2" xfId="1961"/>
    <cellStyle name="好_1110洱源县 4" xfId="1962"/>
    <cellStyle name="no dec 6" xfId="1963"/>
    <cellStyle name="Non défini" xfId="1964"/>
    <cellStyle name="Non défini 3" xfId="1965"/>
    <cellStyle name="好_历年教师人数" xfId="1966"/>
    <cellStyle name="Normal_!!!GO" xfId="1967"/>
    <cellStyle name="Note" xfId="1968"/>
    <cellStyle name="Note 2" xfId="1969"/>
    <cellStyle name="Pourcentage_pldt" xfId="1970"/>
    <cellStyle name="Note 2 2" xfId="1971"/>
    <cellStyle name="好_00省级(打印) 4" xfId="1972"/>
    <cellStyle name="Note 2 2 2" xfId="1973"/>
    <cellStyle name="Note 2 2 3" xfId="1974"/>
    <cellStyle name="Note 3" xfId="1975"/>
    <cellStyle name="Note 3 2" xfId="1976"/>
    <cellStyle name="Note 4" xfId="1977"/>
    <cellStyle name="Note 4 2" xfId="1978"/>
    <cellStyle name="常规 7 6" xfId="1979"/>
    <cellStyle name="Output" xfId="1980"/>
    <cellStyle name="Output 2" xfId="1981"/>
    <cellStyle name="Output 2 2" xfId="1982"/>
    <cellStyle name="常规 14" xfId="1983"/>
    <cellStyle name="常规 21" xfId="1984"/>
    <cellStyle name="Output 2 4" xfId="1985"/>
    <cellStyle name="常规 16" xfId="1986"/>
    <cellStyle name="差_奖励补助测算7.25 (version 1) (version 1) 3" xfId="1987"/>
    <cellStyle name="常规 21 2" xfId="1988"/>
    <cellStyle name="Output 2 4 2" xfId="1989"/>
    <cellStyle name="常规 16 2" xfId="1990"/>
    <cellStyle name="编号 4" xfId="1991"/>
    <cellStyle name="常规 22" xfId="1992"/>
    <cellStyle name="Output 2 5" xfId="1993"/>
    <cellStyle name="常规 17" xfId="1994"/>
    <cellStyle name="Output 3" xfId="1995"/>
    <cellStyle name="Output 3 2" xfId="1996"/>
    <cellStyle name="差_2009年一般性转移支付标准工资_奖励补助测算5.23新 2 2" xfId="1997"/>
    <cellStyle name="好_2009年一般性转移支付标准工资_奖励补助测算5.24冯铸 3 2" xfId="1998"/>
    <cellStyle name="Output 4" xfId="1999"/>
    <cellStyle name="per.style 4" xfId="2000"/>
    <cellStyle name="差_奖励补助测算7.25 2" xfId="2001"/>
    <cellStyle name="差_不用软件计算9.1不考虑经费管理评价xl" xfId="2002"/>
    <cellStyle name="Percent [2] 2" xfId="2003"/>
    <cellStyle name="常规 13 3" xfId="2004"/>
    <cellStyle name="Percent [2] 2 2" xfId="2005"/>
    <cellStyle name="Percent [2] 3" xfId="2006"/>
    <cellStyle name="数字 2 3 2 2" xfId="2007"/>
    <cellStyle name="差_2009年一般性转移支付标准工资_奖励补助测算7.25 7" xfId="2008"/>
    <cellStyle name="常规 14 3" xfId="2009"/>
    <cellStyle name="Percent [2] 3 2" xfId="2010"/>
    <cellStyle name="常规 40 2 3 2" xfId="2011"/>
    <cellStyle name="Percent [2] 4" xfId="2012"/>
    <cellStyle name="Percent_!!!GO" xfId="2013"/>
    <cellStyle name="好_2009年一般性转移支付标准工资_奖励补助测算7.23 3 2 2" xfId="2014"/>
    <cellStyle name="差_文体广播部门 2" xfId="2015"/>
    <cellStyle name="PSChar 4" xfId="2016"/>
    <cellStyle name="PSChar 4 2" xfId="2017"/>
    <cellStyle name="PSDate" xfId="2018"/>
    <cellStyle name="PSDate 2" xfId="2019"/>
    <cellStyle name="PSDate 3" xfId="2020"/>
    <cellStyle name="PSDate 3 2" xfId="2021"/>
    <cellStyle name="好_2009年一般性转移支付标准工资_奖励补助测算7.25 10" xfId="2022"/>
    <cellStyle name="PSDate 4" xfId="2023"/>
    <cellStyle name="好 4 2" xfId="2024"/>
    <cellStyle name="PSDec 4" xfId="2025"/>
    <cellStyle name="常规 12" xfId="2026"/>
    <cellStyle name="PSDec 5" xfId="2027"/>
    <cellStyle name="常规 13" xfId="2028"/>
    <cellStyle name="差_530623_2006年县级财政报表附表 3" xfId="2029"/>
    <cellStyle name="好_地方配套按人均增幅控制8.30xl 2" xfId="2030"/>
    <cellStyle name="PSHeading 3" xfId="2031"/>
    <cellStyle name="差_530623_2006年县级财政报表附表 3 2" xfId="2032"/>
    <cellStyle name="好_地方配套按人均增幅控制8.30xl 2 2" xfId="2033"/>
    <cellStyle name="PSHeading 3 2" xfId="2034"/>
    <cellStyle name="好_地方配套按人均增幅控制8.30xl 3 2" xfId="2035"/>
    <cellStyle name="PSHeading 4 2" xfId="2036"/>
    <cellStyle name="差_教育厅提供义务教育及高中教师人数（2009年1月6日） 2" xfId="2037"/>
    <cellStyle name="PSInt" xfId="2038"/>
    <cellStyle name="PSInt 2" xfId="2039"/>
    <cellStyle name="PSInt 2 2" xfId="2040"/>
    <cellStyle name="PSInt 3" xfId="2041"/>
    <cellStyle name="PSInt 3 2" xfId="2042"/>
    <cellStyle name="PSInt 4 2" xfId="2043"/>
    <cellStyle name="PSInt 5" xfId="2044"/>
    <cellStyle name="PSSpacer 3 2" xfId="2045"/>
    <cellStyle name="常规 34 2" xfId="2046"/>
    <cellStyle name="常规 29 2" xfId="2047"/>
    <cellStyle name="PSSpacer 4" xfId="2048"/>
    <cellStyle name="常规 29 2 2" xfId="2049"/>
    <cellStyle name="PSSpacer 4 2" xfId="2050"/>
    <cellStyle name="常规 29 3" xfId="2051"/>
    <cellStyle name="PSSpacer 5" xfId="2052"/>
    <cellStyle name="Red" xfId="2053"/>
    <cellStyle name="Red 2" xfId="2054"/>
    <cellStyle name="Red 3" xfId="2055"/>
    <cellStyle name="Red 4" xfId="2056"/>
    <cellStyle name="RowLevel_0" xfId="2057"/>
    <cellStyle name="差_2008年县级公安保障标准落实奖励经费分配测算" xfId="2058"/>
    <cellStyle name="好 2 2" xfId="2059"/>
    <cellStyle name="SA4 3 2" xfId="2060"/>
    <cellStyle name="差_2009年一般性转移支付标准工资_奖励补助测算7.25 4 2 2" xfId="2061"/>
    <cellStyle name="输出 2 4" xfId="2062"/>
    <cellStyle name="差_县公司 3" xfId="2063"/>
    <cellStyle name="SA5 2" xfId="2064"/>
    <cellStyle name="SA5 2 2" xfId="2065"/>
    <cellStyle name="SA5 3" xfId="2066"/>
    <cellStyle name="差_2009年一般性转移支付标准工资_奖励补助测算7.25 5 2" xfId="2067"/>
    <cellStyle name="SA5 3 2" xfId="2068"/>
    <cellStyle name="SA5 4" xfId="2069"/>
    <cellStyle name="SA6 3 2" xfId="2070"/>
    <cellStyle name="sstot" xfId="2071"/>
    <cellStyle name="sstot 2" xfId="2072"/>
    <cellStyle name="差_1110洱源县 2 2" xfId="2073"/>
    <cellStyle name="Standard_AREAS" xfId="2074"/>
    <cellStyle name="t_Book1" xfId="2075"/>
    <cellStyle name="t_Book1 2" xfId="2076"/>
    <cellStyle name="t_Book1 3" xfId="2077"/>
    <cellStyle name="差_2006年水利统计指标统计表 2" xfId="2078"/>
    <cellStyle name="差_城建部门 2" xfId="2079"/>
    <cellStyle name="t_Book1 4" xfId="2080"/>
    <cellStyle name="差_2006年水利统计指标统计表 3" xfId="2081"/>
    <cellStyle name="常规 2 3 4" xfId="2082"/>
    <cellStyle name="t_HVAC Equipment (3)" xfId="2083"/>
    <cellStyle name="好_奖励补助测算7.25" xfId="2084"/>
    <cellStyle name="t_HVAC Equipment (3)_Book1 3" xfId="2085"/>
    <cellStyle name="t_HVAC Equipment (3)_Book1 4" xfId="2086"/>
    <cellStyle name="强调 3" xfId="2087"/>
    <cellStyle name="差_地方配套按人均增幅控制8.30一般预算平均增幅、人均可用财力平均增幅两次控制、社会治安系数调整、案件数调整xl 2 3" xfId="2088"/>
    <cellStyle name="Title 2" xfId="2089"/>
    <cellStyle name="常规 37" xfId="2090"/>
    <cellStyle name="Title 2 2" xfId="2091"/>
    <cellStyle name="Total" xfId="2092"/>
    <cellStyle name="Total 2 2 2" xfId="2093"/>
    <cellStyle name="好_地方配套按人均增幅控制8.31（调整结案率后）xl 2 3" xfId="2094"/>
    <cellStyle name="Total 2 4" xfId="2095"/>
    <cellStyle name="差_Book1 2 3" xfId="2096"/>
    <cellStyle name="好_2009年一般性转移支付标准工资_地方配套按人均增幅控制8.30xl 3" xfId="2097"/>
    <cellStyle name="Total 2 4 2" xfId="2098"/>
    <cellStyle name="Total 2 5" xfId="2099"/>
    <cellStyle name="好_奖励补助测算7.25 6 2" xfId="2100"/>
    <cellStyle name="Total 3" xfId="2101"/>
    <cellStyle name="好_奖励补助测算7.25 6 2 2" xfId="2102"/>
    <cellStyle name="Total 3 2" xfId="2103"/>
    <cellStyle name="好_奖励补助测算7.25 6 3" xfId="2104"/>
    <cellStyle name="好_5334_2006年迪庆县级财政报表附表 2" xfId="2105"/>
    <cellStyle name="Total 4" xfId="2106"/>
    <cellStyle name="好_5334_2006年迪庆县级财政报表附表 2 2" xfId="2107"/>
    <cellStyle name="Total 4 2" xfId="2108"/>
    <cellStyle name="好_5334_2006年迪庆县级财政报表附表 3" xfId="2109"/>
    <cellStyle name="Total 5" xfId="2110"/>
    <cellStyle name="Warning Text" xfId="2111"/>
    <cellStyle name="Warning Text 2" xfId="2112"/>
    <cellStyle name="差_M01-2(州市补助收入) 2 3" xfId="2113"/>
    <cellStyle name="百分比 2 2 2" xfId="2114"/>
    <cellStyle name="百分比 2 2 2 2" xfId="2115"/>
    <cellStyle name="百分比 2 2 3" xfId="2116"/>
    <cellStyle name="常规 2 14" xfId="2117"/>
    <cellStyle name="百分比 2 3 2" xfId="2118"/>
    <cellStyle name="百分比 2 5" xfId="2119"/>
    <cellStyle name="百分比 2 5 2" xfId="2120"/>
    <cellStyle name="百分比 3 2" xfId="2121"/>
    <cellStyle name="百分比 3 2 2" xfId="2122"/>
    <cellStyle name="好_2009年一般性转移支付标准工资_奖励补助测算7.25 (version 1) (version 1)" xfId="2123"/>
    <cellStyle name="百分比 3 3 2" xfId="2124"/>
    <cellStyle name="百分比 4" xfId="2125"/>
    <cellStyle name="百分比 4 2" xfId="2126"/>
    <cellStyle name="常规 2 2 6" xfId="2127"/>
    <cellStyle name="百分比 4 3" xfId="2128"/>
    <cellStyle name="常规 2 2 7" xfId="2129"/>
    <cellStyle name="百分比 4 4" xfId="2130"/>
    <cellStyle name="常规 2 2 8" xfId="2131"/>
    <cellStyle name="好_指标四 3" xfId="2132"/>
    <cellStyle name="差_2、土地面积、人口、粮食产量基本情况 2" xfId="2133"/>
    <cellStyle name="数字 2 3" xfId="2134"/>
    <cellStyle name="捠壿_Region Orders (2)" xfId="2135"/>
    <cellStyle name="编号 3" xfId="2136"/>
    <cellStyle name="标题 1 2" xfId="2137"/>
    <cellStyle name="差_地方配套按人均增幅控制8.30xl 3" xfId="2138"/>
    <cellStyle name="标题 1 2 2" xfId="2139"/>
    <cellStyle name="差_奖励补助测算5.22测试 2 2" xfId="2140"/>
    <cellStyle name="标题 2 2" xfId="2141"/>
    <cellStyle name="好_2009年一般性转移支付标准工资_奖励补助测算7.25 14" xfId="2142"/>
    <cellStyle name="差_奖励补助测算5.22测试 2 2 2" xfId="2143"/>
    <cellStyle name="标题 2 2 2" xfId="2144"/>
    <cellStyle name="好_银行账户情况表_2010年12月 2 2 2" xfId="2145"/>
    <cellStyle name="好_高中教师人数（教育厅1.6日提供） 2 2 2" xfId="2146"/>
    <cellStyle name="好_~5676413 2 2 2" xfId="2147"/>
    <cellStyle name="标题 3 2" xfId="2148"/>
    <cellStyle name="标题 3 2 2" xfId="2149"/>
    <cellStyle name="差_2007年政法部门业务指标 2" xfId="2150"/>
    <cellStyle name="差_教师绩效工资测算表（离退休按各地上报数测算）2009年1月1日 2" xfId="2151"/>
    <cellStyle name="千位分隔 3" xfId="2152"/>
    <cellStyle name="标题 4 2" xfId="2153"/>
    <cellStyle name="好_第一部分：综合全 2" xfId="2154"/>
    <cellStyle name="标题 5 2" xfId="2155"/>
    <cellStyle name="标题 5 2 2" xfId="2156"/>
    <cellStyle name="好_00省级(打印)" xfId="2157"/>
    <cellStyle name="标题1" xfId="2158"/>
    <cellStyle name="差_奖励补助测算7.25 2 2" xfId="2159"/>
    <cellStyle name="差_不用软件计算9.1不考虑经费管理评价xl 2" xfId="2160"/>
    <cellStyle name="表标题" xfId="2161"/>
    <cellStyle name="部门" xfId="2162"/>
    <cellStyle name="常规 19 2 4" xfId="2163"/>
    <cellStyle name="部门 2" xfId="2164"/>
    <cellStyle name="好_2007年可用财力 2" xfId="2165"/>
    <cellStyle name="部门 3" xfId="2166"/>
    <cellStyle name="好_2、土地面积、人口、粮食产量基本情况" xfId="2167"/>
    <cellStyle name="差_03昭通 2 2 2" xfId="2168"/>
    <cellStyle name="差_~4190974 2 2" xfId="2169"/>
    <cellStyle name="差_~4190974 2 2 2" xfId="2170"/>
    <cellStyle name="差_03昭通 2 3" xfId="2171"/>
    <cellStyle name="差_~4190974 3" xfId="2172"/>
    <cellStyle name="好_M01-2(州市补助收入) 4" xfId="2173"/>
    <cellStyle name="差_~5676413" xfId="2174"/>
    <cellStyle name="差_00省级(打印) 2" xfId="2175"/>
    <cellStyle name="差_00省级(打印) 3" xfId="2176"/>
    <cellStyle name="差_00省级(定稿)" xfId="2177"/>
    <cellStyle name="㼿㼿㼿㼿㼿㼿 3" xfId="2178"/>
    <cellStyle name="好_2007年政法部门业务指标 3" xfId="2179"/>
    <cellStyle name="差_00省级(定稿) 2" xfId="2180"/>
    <cellStyle name="㼿㼿㼿㼿㼿㼿 3 2" xfId="2181"/>
    <cellStyle name="好_2007年政法部门业务指标 3 2" xfId="2182"/>
    <cellStyle name="差_00省级(定稿) 2 2" xfId="2183"/>
    <cellStyle name="好_2007年政法部门业务指标 3 3" xfId="2184"/>
    <cellStyle name="差_00省级(定稿) 2 3" xfId="2185"/>
    <cellStyle name="㼿㼿㼿㼿㼿㼿 4" xfId="2186"/>
    <cellStyle name="强调 1 2 2" xfId="2187"/>
    <cellStyle name="好_2007年政法部门业务指标 4" xfId="2188"/>
    <cellStyle name="差_00省级(定稿) 3" xfId="2189"/>
    <cellStyle name="差_0502通海县" xfId="2190"/>
    <cellStyle name="好_义务教育阶段教职工人数（教育厅提供最终） 3 3" xfId="2191"/>
    <cellStyle name="差_0502通海县 2" xfId="2192"/>
    <cellStyle name="差_0502通海县 2 2" xfId="2193"/>
    <cellStyle name="好_00省级(打印) 3 3" xfId="2194"/>
    <cellStyle name="差_0502通海县 2 2 2" xfId="2195"/>
    <cellStyle name="差_0502通海县 3" xfId="2196"/>
    <cellStyle name="好_2009年一般性转移支付标准工资_地方配套按人均增幅控制8.31（调整结案率后）xl 3 2 2" xfId="2197"/>
    <cellStyle name="差_05玉溪" xfId="2198"/>
    <cellStyle name="표준_0N-HANDLING " xfId="2199"/>
    <cellStyle name="差_05玉溪 2" xfId="2200"/>
    <cellStyle name="差_0605石屏县" xfId="2201"/>
    <cellStyle name="差_0605石屏县 2" xfId="2202"/>
    <cellStyle name="差_0605石屏县 2 2" xfId="2203"/>
    <cellStyle name="差_0605石屏县 2 2 2" xfId="2204"/>
    <cellStyle name="差_5334_2006年迪庆县级财政报表附表" xfId="2205"/>
    <cellStyle name="差_0605石屏县 2 3" xfId="2206"/>
    <cellStyle name="差_0605石屏县 3" xfId="2207"/>
    <cellStyle name="差_云南省2008年转移支付测算——州市本级考核部分及政策性测算" xfId="2208"/>
    <cellStyle name="差_奖励补助测算7.25 3" xfId="2209"/>
    <cellStyle name="数字 2 4 2" xfId="2210"/>
    <cellStyle name="差_1003牟定县 2 2 2" xfId="2211"/>
    <cellStyle name="数字 2 5" xfId="2212"/>
    <cellStyle name="差_1003牟定县 2 3" xfId="2213"/>
    <cellStyle name="差_1110洱源县" xfId="2214"/>
    <cellStyle name="差_1110洱源县 2" xfId="2215"/>
    <cellStyle name="差_1110洱源县 2 2 2" xfId="2216"/>
    <cellStyle name="差_历年教师人数" xfId="2217"/>
    <cellStyle name="差_1110洱源县 2 3" xfId="2218"/>
    <cellStyle name="差_11大理" xfId="2219"/>
    <cellStyle name="差_11大理 2" xfId="2220"/>
    <cellStyle name="强调文字颜色 3 2" xfId="2221"/>
    <cellStyle name="常规 2 2 2 6 2" xfId="2222"/>
    <cellStyle name="差_11大理 2 2 2" xfId="2223"/>
    <cellStyle name="钎霖_4岿角利" xfId="2224"/>
    <cellStyle name="差_2、土地面积、人口、粮食产量基本情况 3" xfId="2225"/>
    <cellStyle name="差_2006年分析表" xfId="2226"/>
    <cellStyle name="差_2006年分析表 2" xfId="2227"/>
    <cellStyle name="差_2006年全省财力计算表（中央、决算） 2 2" xfId="2228"/>
    <cellStyle name="差_云南农村义务教育统计表 3" xfId="2229"/>
    <cellStyle name="差_2006年全省财力计算表（中央、决算） 2 2 2" xfId="2230"/>
    <cellStyle name="差_2006年全省财力计算表（中央、决算） 2 3" xfId="2231"/>
    <cellStyle name="差_2006年全省财力计算表（中央、决算） 3" xfId="2232"/>
    <cellStyle name="差_2006年水利统计指标统计表" xfId="2233"/>
    <cellStyle name="好_Book1_1" xfId="2234"/>
    <cellStyle name="常规 2 5 5" xfId="2235"/>
    <cellStyle name="差_卫生部门 2 3" xfId="2236"/>
    <cellStyle name="差_2006年水利统计指标统计表 2 2" xfId="2237"/>
    <cellStyle name="差_2006年水利统计指标统计表 2 2 2" xfId="2238"/>
    <cellStyle name="好_2009年一般性转移支付标准工资_奖励补助测算7.25 15 2" xfId="2239"/>
    <cellStyle name="差_2006年在职人员情况 3" xfId="2240"/>
    <cellStyle name="差_2007年可用财力" xfId="2241"/>
    <cellStyle name="差_2007年可用财力 2" xfId="2242"/>
    <cellStyle name="常规 3 7" xfId="2243"/>
    <cellStyle name="常规 16 2 3 2" xfId="2244"/>
    <cellStyle name="差_2007年人员分部门统计表" xfId="2245"/>
    <cellStyle name="差_2007年人员分部门统计表 2" xfId="2246"/>
    <cellStyle name="差_2007年人员分部门统计表 2 2" xfId="2247"/>
    <cellStyle name="差_2007年人员分部门统计表 2 2 2" xfId="2248"/>
    <cellStyle name="差_2007年人员分部门统计表 2 3" xfId="2249"/>
    <cellStyle name="差_2007年政法部门业务指标 2 2 2" xfId="2250"/>
    <cellStyle name="差_2007年政法部门业务指标 2 3" xfId="2251"/>
    <cellStyle name="差_2007年政法部门业务指标 3" xfId="2252"/>
    <cellStyle name="差_2008年县级公安保障标准落实奖励经费分配测算 2" xfId="2253"/>
    <cellStyle name="差_2008云南省分县市中小学教职工统计表（教育厅提供）" xfId="2254"/>
    <cellStyle name="计算 2 3" xfId="2255"/>
    <cellStyle name="差_2008云南省分县市中小学教职工统计表（教育厅提供） 2" xfId="2256"/>
    <cellStyle name="数量 4" xfId="2257"/>
    <cellStyle name="差_2008云南省分县市中小学教职工统计表（教育厅提供） 2 2" xfId="2258"/>
    <cellStyle name="差_2008云南省分县市中小学教职工统计表（教育厅提供） 2 2 2" xfId="2259"/>
    <cellStyle name="计算 2 4" xfId="2260"/>
    <cellStyle name="差_2008云南省分县市中小学教职工统计表（教育厅提供） 3" xfId="2261"/>
    <cellStyle name="输出 2" xfId="2262"/>
    <cellStyle name="好_奖励补助测算5.22测试 3 2" xfId="2263"/>
    <cellStyle name="好_2009年一般性转移支付标准工资_奖励补助测算7.23 2 3" xfId="2264"/>
    <cellStyle name="差_2009年一般性转移支付标准工资 2 2" xfId="2265"/>
    <cellStyle name="好_奖励补助测算5.22测试 3 3" xfId="2266"/>
    <cellStyle name="差_2009年一般性转移支付标准工资 2 3" xfId="2267"/>
    <cellStyle name="差_2009年一般性转移支付标准工资_~4190974" xfId="2268"/>
    <cellStyle name="差_2009年一般性转移支付标准工资_~4190974 2" xfId="2269"/>
    <cellStyle name="数量" xfId="2270"/>
    <cellStyle name="差_2009年一般性转移支付标准工资_~4190974 2 3" xfId="2271"/>
    <cellStyle name="差_2009年一般性转移支付标准工资_~4190974 3" xfId="2272"/>
    <cellStyle name="差_2009年一般性转移支付标准工资_~5676413" xfId="2273"/>
    <cellStyle name="常规 5 5" xfId="2274"/>
    <cellStyle name="常规 4 3 3" xfId="2275"/>
    <cellStyle name="差_2009年一般性转移支付标准工资_~5676413 2" xfId="2276"/>
    <cellStyle name="常规 5 5 2" xfId="2277"/>
    <cellStyle name="差_2009年一般性转移支付标准工资_~5676413 2 2" xfId="2278"/>
    <cellStyle name="差_2009年一般性转移支付标准工资_~5676413 2 2 2" xfId="2279"/>
    <cellStyle name="差_2009年一般性转移支付标准工资_~5676413 2 3" xfId="2280"/>
    <cellStyle name="好 3 3 2 2" xfId="2281"/>
    <cellStyle name="常规 5 6" xfId="2282"/>
    <cellStyle name="差_2009年一般性转移支付标准工资_~5676413 3" xfId="2283"/>
    <cellStyle name="差_2009年一般性转移支付标准工资_不用软件计算9.1不考虑经费管理评价xl" xfId="2284"/>
    <cellStyle name="差_2009年一般性转移支付标准工资_不用软件计算9.1不考虑经费管理评价xl 2" xfId="2285"/>
    <cellStyle name="常规 24 5" xfId="2286"/>
    <cellStyle name="差_2009年一般性转移支付标准工资_不用软件计算9.1不考虑经费管理评价xl 2 2" xfId="2287"/>
    <cellStyle name="常规 19 5" xfId="2288"/>
    <cellStyle name="差_2009年一般性转移支付标准工资_不用软件计算9.1不考虑经费管理评价xl 2 2 2" xfId="2289"/>
    <cellStyle name="常规 19 5 2" xfId="2290"/>
    <cellStyle name="常规 2 13 2" xfId="2291"/>
    <cellStyle name="差_2009年一般性转移支付标准工资_不用软件计算9.1不考虑经费管理评价xl 2 3" xfId="2292"/>
    <cellStyle name="常规 19 6" xfId="2293"/>
    <cellStyle name="常规 2 6 2" xfId="2294"/>
    <cellStyle name="差_2009年一般性转移支付标准工资_地方配套按人均增幅控制8.30xl" xfId="2295"/>
    <cellStyle name="常规 2 6 2 2" xfId="2296"/>
    <cellStyle name="差_2009年一般性转移支付标准工资_地方配套按人均增幅控制8.30xl 2" xfId="2297"/>
    <cellStyle name="好_云南省2008年中小学教职工情况（教育厅提供20090101加工整理） 2 3" xfId="2298"/>
    <cellStyle name="差_2009年一般性转移支付标准工资_地方配套按人均增幅控制8.30xl 2 2" xfId="2299"/>
    <cellStyle name="差_2009年一般性转移支付标准工资_地方配套按人均增幅控制8.30xl 2 2 2" xfId="2300"/>
    <cellStyle name="差_汇总" xfId="2301"/>
    <cellStyle name="好_0605石屏县 3 2 2" xfId="2302"/>
    <cellStyle name="差_2009年一般性转移支付标准工资_地方配套按人均增幅控制8.30xl 2 3" xfId="2303"/>
    <cellStyle name="常规 3 2" xfId="2304"/>
    <cellStyle name="差_2009年一般性转移支付标准工资_地方配套按人均增幅控制8.30xl 3" xfId="2305"/>
    <cellStyle name="好_云南省2008年中小学教师人数统计表" xfId="2306"/>
    <cellStyle name="常规 20 6" xfId="2307"/>
    <cellStyle name="常规 15 6" xfId="2308"/>
    <cellStyle name="强调文字颜色 3 2 2" xfId="2309"/>
    <cellStyle name="差_2009年一般性转移支付标准工资_地方配套按人均增幅控制8.30一般预算平均增幅、人均可用财力平均增幅两次控制、社会治安系数调整、案件数调整xl" xfId="2310"/>
    <cellStyle name="差_2009年一般性转移支付标准工资_地方配套按人均增幅控制8.30一般预算平均增幅、人均可用财力平均增幅两次控制、社会治安系数调整、案件数调整xl 2" xfId="2311"/>
    <cellStyle name="好_县级基础数据" xfId="2312"/>
    <cellStyle name="差_2009年一般性转移支付标准工资_地方配套按人均增幅控制8.30一般预算平均增幅、人均可用财力平均增幅两次控制、社会治安系数调整、案件数调整xl 2 2 2" xfId="2313"/>
    <cellStyle name="差_2009年一般性转移支付标准工资_地方配套按人均增幅控制8.30一般预算平均增幅、人均可用财力平均增幅两次控制、社会治安系数调整、案件数调整xl 2 3" xfId="2314"/>
    <cellStyle name="差_2009年一般性转移支付标准工资_地方配套按人均增幅控制8.31（调整结案率后）xl" xfId="2315"/>
    <cellStyle name="好_卫生部门 3" xfId="2316"/>
    <cellStyle name="差_2009年一般性转移支付标准工资_地方配套按人均增幅控制8.31（调整结案率后）xl 2" xfId="2317"/>
    <cellStyle name="好_卫生部门 3 2" xfId="2318"/>
    <cellStyle name="差_2009年一般性转移支付标准工资_地方配套按人均增幅控制8.31（调整结案率后）xl 2 2" xfId="2319"/>
    <cellStyle name="好_卫生部门 3 2 2" xfId="2320"/>
    <cellStyle name="差_2009年一般性转移支付标准工资_地方配套按人均增幅控制8.31（调整结案率后）xl 2 2 2" xfId="2321"/>
    <cellStyle name="好_卫生部门 3 3" xfId="2322"/>
    <cellStyle name="差_2009年一般性转移支付标准工资_地方配套按人均增幅控制8.31（调整结案率后）xl 2 3" xfId="2323"/>
    <cellStyle name="好_卫生部门 4" xfId="2324"/>
    <cellStyle name="常规 3 10 2" xfId="2325"/>
    <cellStyle name="差_2009年一般性转移支付标准工资_地方配套按人均增幅控制8.31（调整结案率后）xl 3" xfId="2326"/>
    <cellStyle name="差_2009年一般性转移支付标准工资_奖励补助测算5.22测试" xfId="2327"/>
    <cellStyle name="好_县级公安机关公用经费标准奖励测算方案（定稿）" xfId="2328"/>
    <cellStyle name="差_2009年一般性转移支付标准工资_奖励补助测算5.22测试 2 3" xfId="2329"/>
    <cellStyle name="差_2009年一般性转移支付标准工资_奖励补助测算7.25 13" xfId="2330"/>
    <cellStyle name="差_检验表（调整后） 2" xfId="2331"/>
    <cellStyle name="差_银行账户情况表_2010年12月 2 2 2" xfId="2332"/>
    <cellStyle name="差_2009年一般性转移支付标准工资_奖励补助测算5.22测试 3" xfId="2333"/>
    <cellStyle name="小数 6" xfId="2334"/>
    <cellStyle name="㼿㼿㼿㼿㼿㼿㼿㼿㼿㼿㼿? 3 2" xfId="2335"/>
    <cellStyle name="好_云南省2008年中小学教职工情况（教育厅提供20090101加工整理） 2 2" xfId="2336"/>
    <cellStyle name="好_03昭通 3" xfId="2337"/>
    <cellStyle name="差_2009年一般性转移支付标准工资_奖励补助测算5.23新" xfId="2338"/>
    <cellStyle name="好_云南省2008年中小学教职工情况（教育厅提供20090101加工整理） 2 2 2" xfId="2339"/>
    <cellStyle name="好_03昭通 3 2" xfId="2340"/>
    <cellStyle name="差_2009年一般性转移支付标准工资_奖励补助测算5.23新 2" xfId="2341"/>
    <cellStyle name="差_2009年一般性转移支付标准工资_奖励补助测算5.24冯铸 2" xfId="2342"/>
    <cellStyle name="差_2009年一般性转移支付标准工资_奖励补助测算5.24冯铸 2 2" xfId="2343"/>
    <cellStyle name="差_2009年一般性转移支付标准工资_奖励补助测算5.24冯铸 2 2 2" xfId="2344"/>
    <cellStyle name="差_2009年一般性转移支付标准工资_奖励补助测算5.24冯铸 2 3" xfId="2345"/>
    <cellStyle name="常规 21 3 2" xfId="2346"/>
    <cellStyle name="差_2009年一般性转移支付标准工资_奖励补助测算5.24冯铸 3" xfId="2347"/>
    <cellStyle name="常规 16 3 2" xfId="2348"/>
    <cellStyle name="差_2009年一般性转移支付标准工资_奖励补助测算7.23" xfId="2349"/>
    <cellStyle name="差_2009年一般性转移支付标准工资_奖励补助测算7.23 2" xfId="2350"/>
    <cellStyle name="差_2009年一般性转移支付标准工资_奖励补助测算7.23 2 2" xfId="2351"/>
    <cellStyle name="差_2009年一般性转移支付标准工资_奖励补助测算7.23 2 2 2" xfId="2352"/>
    <cellStyle name="差_2009年一般性转移支付标准工资_奖励补助测算7.23 2 3" xfId="2353"/>
    <cellStyle name="好_奖励补助测算7.25 9 2" xfId="2354"/>
    <cellStyle name="差_2009年一般性转移支付标准工资_奖励补助测算7.23 3" xfId="2355"/>
    <cellStyle name="差_2009年一般性转移支付标准工资_奖励补助测算7.25 (version 1) (version 1)" xfId="2356"/>
    <cellStyle name="差_2009年一般性转移支付标准工资_奖励补助测算7.25 (version 1) (version 1) 3" xfId="2357"/>
    <cellStyle name="差_2009年一般性转移支付标准工资_奖励补助测算7.25 14" xfId="2358"/>
    <cellStyle name="差_2009年一般性转移支付标准工资_奖励补助测算7.25 2 2" xfId="2359"/>
    <cellStyle name="差_2009年一般性转移支付标准工资_奖励补助测算7.25 2 2 2" xfId="2360"/>
    <cellStyle name="差_2009年一般性转移支付标准工资_奖励补助测算7.25 2 3" xfId="2361"/>
    <cellStyle name="差_2009年一般性转移支付标准工资_奖励补助测算7.25 8" xfId="2362"/>
    <cellStyle name="常规 14 4" xfId="2363"/>
    <cellStyle name="差_2009年一般性转移支付标准工资_奖励补助测算7.25 9" xfId="2364"/>
    <cellStyle name="常规 14 5" xfId="2365"/>
    <cellStyle name="差_2009年一般性转移支付标准工资_奖励补助测算7.25 9 2" xfId="2366"/>
    <cellStyle name="差_530629_2006年县级财政报表附表" xfId="2367"/>
    <cellStyle name="常规 23 4" xfId="2368"/>
    <cellStyle name="差_530629_2006年县级财政报表附表 2 2" xfId="2369"/>
    <cellStyle name="常规 18 4" xfId="2370"/>
    <cellStyle name="常规 23 4 2" xfId="2371"/>
    <cellStyle name="差_530629_2006年县级财政报表附表 2 2 2" xfId="2372"/>
    <cellStyle name="常规 18 4 2" xfId="2373"/>
    <cellStyle name="差_530629_2006年县级财政报表附表 3" xfId="2374"/>
    <cellStyle name="差_5334_2006年迪庆县级财政报表附表 2" xfId="2375"/>
    <cellStyle name="常规 2 6 3" xfId="2376"/>
    <cellStyle name="差_5334_2006年迪庆县级财政报表附表 2 2" xfId="2377"/>
    <cellStyle name="常规 2 6 4" xfId="2378"/>
    <cellStyle name="差_5334_2006年迪庆县级财政报表附表 2 3" xfId="2379"/>
    <cellStyle name="差_5334_2006年迪庆县级财政报表附表 3" xfId="2380"/>
    <cellStyle name="好_地方配套按人均增幅控制8.31（调整结案率后）xl" xfId="2381"/>
    <cellStyle name="差_Book1" xfId="2382"/>
    <cellStyle name="好_县级公安机关公用经费标准奖励测算方案（定稿） 4" xfId="2383"/>
    <cellStyle name="差_Book1_1" xfId="2384"/>
    <cellStyle name="差_Book1_1 2" xfId="2385"/>
    <cellStyle name="差_地方配套按人均增幅控制8.30一般预算平均增幅、人均可用财力平均增幅两次控制、社会治安系数调整、案件数调整xl" xfId="2386"/>
    <cellStyle name="好_奖励补助测算7.25 15" xfId="2387"/>
    <cellStyle name="差_Book1_1 2 2" xfId="2388"/>
    <cellStyle name="差_地方配套按人均增幅控制8.30一般预算平均增幅、人均可用财力平均增幅两次控制、社会治安系数调整、案件数调整xl 2" xfId="2389"/>
    <cellStyle name="强调 2" xfId="2390"/>
    <cellStyle name="好_奖励补助测算7.25 15 2" xfId="2391"/>
    <cellStyle name="差_Book1_1 2 2 2" xfId="2392"/>
    <cellStyle name="差_地方配套按人均增幅控制8.30一般预算平均增幅、人均可用财力平均增幅两次控制、社会治安系数调整、案件数调整xl 2 2" xfId="2393"/>
    <cellStyle name="好_2009年一般性转移支付标准工资_不用软件计算9.1不考虑经费管理评价xl" xfId="2394"/>
    <cellStyle name="差_Book1_2" xfId="2395"/>
    <cellStyle name="差_Book1_县公司 2 2" xfId="2396"/>
    <cellStyle name="常规 19 2 2 2" xfId="2397"/>
    <cellStyle name="好_2009年一般性转移支付标准工资_奖励补助测算7.25" xfId="2398"/>
    <cellStyle name="差_Book1_县公司 2 3" xfId="2399"/>
    <cellStyle name="好_财政支出对上级的依赖程度" xfId="2400"/>
    <cellStyle name="差_Book1_银行账户情况表_2010年12月 2 2 2" xfId="2401"/>
    <cellStyle name="差_Book1_银行账户情况表_2010年12月 3" xfId="2402"/>
    <cellStyle name="汇总 2 2 2" xfId="2403"/>
    <cellStyle name="好_530623_2006年县级财政报表附表 3 3" xfId="2404"/>
    <cellStyle name="差_Book2 2 2 2" xfId="2405"/>
    <cellStyle name="汇总 2 3" xfId="2406"/>
    <cellStyle name="好_教育厅提供义务教育及高中教师人数（2009年1月6日） 3 2" xfId="2407"/>
    <cellStyle name="差_Book2 2 3" xfId="2408"/>
    <cellStyle name="差_M01-2(州市补助收入) 2 2 2" xfId="2409"/>
    <cellStyle name="好_汇总 2 3" xfId="2410"/>
    <cellStyle name="差_M03 2" xfId="2411"/>
    <cellStyle name="好_Book1_2 4" xfId="2412"/>
    <cellStyle name="差_M03 2 2" xfId="2413"/>
    <cellStyle name="好_Book1_2 4 2" xfId="2414"/>
    <cellStyle name="好_2009年一般性转移支付标准工资_地方配套按人均增幅控制8.30一般预算平均增幅、人均可用财力平均增幅两次控制、社会治安系数调整、案件数调整xl" xfId="2415"/>
    <cellStyle name="差_M03 2 2 2" xfId="2416"/>
    <cellStyle name="好_Book1_2 5" xfId="2417"/>
    <cellStyle name="常规 3 5 2" xfId="2418"/>
    <cellStyle name="差_M03 2 3" xfId="2419"/>
    <cellStyle name="差_M03 3" xfId="2420"/>
    <cellStyle name="差_不用软件计算9.1不考虑经费管理评价xl 2 2 2" xfId="2421"/>
    <cellStyle name="差_财政供养人员 2 2 2" xfId="2422"/>
    <cellStyle name="差_财政支出对上级的依赖程度" xfId="2423"/>
    <cellStyle name="常规 2 12" xfId="2424"/>
    <cellStyle name="差_城建部门" xfId="2425"/>
    <cellStyle name="差_地方配套按人均增幅控制8.30xl 2 2 2" xfId="2426"/>
    <cellStyle name="强调 2 2" xfId="2427"/>
    <cellStyle name="差_地方配套按人均增幅控制8.30一般预算平均增幅、人均可用财力平均增幅两次控制、社会治安系数调整、案件数调整xl 2 2 2" xfId="2428"/>
    <cellStyle name="差_地方配套按人均增幅控制8.31（调整结案率后）xl" xfId="2429"/>
    <cellStyle name="差_地方配套按人均增幅控制8.31（调整结案率后）xl 2" xfId="2430"/>
    <cellStyle name="差_地方配套按人均增幅控制8.31（调整结案率后）xl 2 2" xfId="2431"/>
    <cellStyle name="差_地方配套按人均增幅控制8.31（调整结案率后）xl 2 2 2" xfId="2432"/>
    <cellStyle name="好_奖励补助测算7.25 (version 1) (version 1) 2 2" xfId="2433"/>
    <cellStyle name="差_地方配套按人均增幅控制8.31（调整结案率后）xl 2 3" xfId="2434"/>
    <cellStyle name="差_地方配套按人均增幅控制8.31（调整结案率后）xl 3" xfId="2435"/>
    <cellStyle name="差_第五部分(才淼、饶永宏） 2 3" xfId="2436"/>
    <cellStyle name="千位分隔 5 2" xfId="2437"/>
    <cellStyle name="差_第一部分：综合全" xfId="2438"/>
    <cellStyle name="千位分隔 5 2 2" xfId="2439"/>
    <cellStyle name="差_第一部分：综合全 2" xfId="2440"/>
    <cellStyle name="常规 22 7 2" xfId="2441"/>
    <cellStyle name="差_高中教师人数（教育厅1.6日提供） 2 2 2" xfId="2442"/>
    <cellStyle name="常规 22 8" xfId="2443"/>
    <cellStyle name="差_高中教师人数（教育厅1.6日提供） 2 3" xfId="2444"/>
    <cellStyle name="差_汇总 2 2" xfId="2445"/>
    <cellStyle name="差_汇总 2 2 2" xfId="2446"/>
    <cellStyle name="好_城建部门" xfId="2447"/>
    <cellStyle name="差_汇总 2 3" xfId="2448"/>
    <cellStyle name="好_下半年禁吸戒毒经费1000万元 3 2" xfId="2449"/>
    <cellStyle name="差_汇总 3" xfId="2450"/>
    <cellStyle name="分级显示行_1_13区汇总" xfId="2451"/>
    <cellStyle name="差_云南省2008年转移支付测算——州市本级考核部分及政策性测算 2 2" xfId="2452"/>
    <cellStyle name="差_汇总-县级财政报表附表" xfId="2453"/>
    <cellStyle name="好_2009年一般性转移支付标准工资_地方配套按人均增幅控制8.31（调整结案率后）xl 4" xfId="2454"/>
    <cellStyle name="差_云南省2008年转移支付测算——州市本级考核部分及政策性测算 2 2 2" xfId="2455"/>
    <cellStyle name="差_汇总-县级财政报表附表 2" xfId="2456"/>
    <cellStyle name="好_奖励补助测算7.25 11" xfId="2457"/>
    <cellStyle name="差_汇总-县级财政报表附表 3 2" xfId="2458"/>
    <cellStyle name="差_基础数据分析 2 2 2" xfId="2459"/>
    <cellStyle name="差_基础数据分析 3" xfId="2460"/>
    <cellStyle name="差_检验表（调整后）" xfId="2461"/>
    <cellStyle name="差_银行账户情况表_2010年12月 2 2" xfId="2462"/>
    <cellStyle name="差_建行" xfId="2463"/>
    <cellStyle name="差_建行 2" xfId="2464"/>
    <cellStyle name="差_建行 2 2" xfId="2465"/>
    <cellStyle name="差_建行 2 2 2" xfId="2466"/>
    <cellStyle name="差_建行 2 3" xfId="2467"/>
    <cellStyle name="差_建行 3" xfId="2468"/>
    <cellStyle name="差_奖励补助测算5.22测试 2 3" xfId="2469"/>
    <cellStyle name="好_2006年在职人员情况 2 2" xfId="2470"/>
    <cellStyle name="差_奖励补助测算5.24冯铸" xfId="2471"/>
    <cellStyle name="差_奖励补助测算5.24冯铸 2 2 2" xfId="2472"/>
    <cellStyle name="差_奖励补助测算5.24冯铸 2 3" xfId="2473"/>
    <cellStyle name="差_奖励补助测算5.24冯铸 3" xfId="2474"/>
    <cellStyle name="常规 11 5" xfId="2475"/>
    <cellStyle name="差_奖励补助测算7.23 2" xfId="2476"/>
    <cellStyle name="差_奖励补助测算7.23 2 2" xfId="2477"/>
    <cellStyle name="差_奖励补助测算7.23 2 2 2" xfId="2478"/>
    <cellStyle name="好_2009年一般性转移支付标准工资 3 2" xfId="2479"/>
    <cellStyle name="差_奖励补助测算7.23 2 3" xfId="2480"/>
    <cellStyle name="差_奖励补助测算7.23 3" xfId="2481"/>
    <cellStyle name="差_奖励补助测算7.25" xfId="2482"/>
    <cellStyle name="好_教育厅提供义务教育及高中教师人数（2009年1月6日） 2 3" xfId="2483"/>
    <cellStyle name="差_奖励补助测算7.25 12" xfId="2484"/>
    <cellStyle name="差_奖励补助测算7.25 7" xfId="2485"/>
    <cellStyle name="差_奖励补助测算7.25 13" xfId="2486"/>
    <cellStyle name="差_奖励补助测算7.25 8" xfId="2487"/>
    <cellStyle name="好_重点项目表2012 (2)" xfId="2488"/>
    <cellStyle name="差_奖励补助测算7.25 14" xfId="2489"/>
    <cellStyle name="差_奖励补助测算7.25 9" xfId="2490"/>
    <cellStyle name="差_奖励补助测算7.25 3 2" xfId="2491"/>
    <cellStyle name="差_奖励补助测算7.25 3 3" xfId="2492"/>
    <cellStyle name="差_奖励补助测算7.25 4" xfId="2493"/>
    <cellStyle name="差_奖励补助测算7.25 4 2" xfId="2494"/>
    <cellStyle name="差_奖励补助测算7.25 4 2 2" xfId="2495"/>
    <cellStyle name="差_奖励补助测算7.25 4 3" xfId="2496"/>
    <cellStyle name="好_奖励补助测算5.23新 3 3" xfId="2497"/>
    <cellStyle name="差_奖励补助测算7.25 7 2" xfId="2498"/>
    <cellStyle name="差_奖励补助测算7.25 8 2" xfId="2499"/>
    <cellStyle name="好_重点项目表2012 (2) 2" xfId="2500"/>
    <cellStyle name="差_奖励补助测算7.25 9 2" xfId="2501"/>
    <cellStyle name="好_地方配套按人均增幅控制8.30xl 3 2 2" xfId="2502"/>
    <cellStyle name="差_教育厅提供义务教育及高中教师人数（2009年1月6日） 2 2" xfId="2503"/>
    <cellStyle name="差_云南省2008年中小学教职工情况（教育厅提供20090101加工整理） 2 3" xfId="2504"/>
    <cellStyle name="链接单元格 2 2" xfId="2505"/>
    <cellStyle name="货币 2 2 3" xfId="2506"/>
    <cellStyle name="好_530623_2006年县级财政报表附表 5" xfId="2507"/>
    <cellStyle name="差_卫生部门" xfId="2508"/>
    <cellStyle name="好_地方配套按人均增幅控制8.30xl 3 3" xfId="2509"/>
    <cellStyle name="差_教育厅提供义务教育及高中教师人数（2009年1月6日） 3" xfId="2510"/>
    <cellStyle name="差_历年教师人数 2" xfId="2511"/>
    <cellStyle name="差_丽江汇总 2" xfId="2512"/>
    <cellStyle name="好_2009年一般性转移支付标准工资_地方配套按人均增幅控制8.31（调整结案率后）xl 2 2 2" xfId="2513"/>
    <cellStyle name="差_重点项目表2012 (2) 2" xfId="2514"/>
    <cellStyle name="差_三季度－表二 2 2" xfId="2515"/>
    <cellStyle name="差_重点项目表2012 (2) 3" xfId="2516"/>
    <cellStyle name="差_三季度－表二 2 3" xfId="2517"/>
    <cellStyle name="常规 2 5 4" xfId="2518"/>
    <cellStyle name="差_卫生部门 2 2" xfId="2519"/>
    <cellStyle name="常规 2 5 4 2" xfId="2520"/>
    <cellStyle name="差_卫生部门 2 2 2" xfId="2521"/>
    <cellStyle name="差_卫生部门 3" xfId="2522"/>
    <cellStyle name="差_下半年禁毒办案经费分配2544.3万元" xfId="2523"/>
    <cellStyle name="差_下半年禁毒办案经费分配2544.3万元 2" xfId="2524"/>
    <cellStyle name="输出 2 3" xfId="2525"/>
    <cellStyle name="差_县公司 2" xfId="2526"/>
    <cellStyle name="差_县公司 2 2" xfId="2527"/>
    <cellStyle name="差_县公司 2 2 2" xfId="2528"/>
    <cellStyle name="差_县公司 2 3" xfId="2529"/>
    <cellStyle name="好_~4190974 2" xfId="2530"/>
    <cellStyle name="差_县级公安机关公用经费标准奖励测算方案（定稿）" xfId="2531"/>
    <cellStyle name="好_~4190974 2 2" xfId="2532"/>
    <cellStyle name="差_县级公安机关公用经费标准奖励测算方案（定稿） 2" xfId="2533"/>
    <cellStyle name="差_县级公安机关公用经费标准奖励测算方案（定稿） 2 2 2" xfId="2534"/>
    <cellStyle name="千位分隔 2 7" xfId="2535"/>
    <cellStyle name="差_县级公安机关公用经费标准奖励测算方案（定稿） 2 3" xfId="2536"/>
    <cellStyle name="常规 40 5 2" xfId="2537"/>
    <cellStyle name="差_县级基础数据" xfId="2538"/>
    <cellStyle name="差_县级基础数据 2" xfId="2539"/>
    <cellStyle name="差_业务工作量指标 2 2" xfId="2540"/>
    <cellStyle name="差_业务工作量指标 2 2 2" xfId="2541"/>
    <cellStyle name="好_奖励补助测算5.23新" xfId="2542"/>
    <cellStyle name="好_~4190974 3 2 2" xfId="2543"/>
    <cellStyle name="差_指标五" xfId="2544"/>
    <cellStyle name="好_2007年检察院案件数 3 2 2" xfId="2545"/>
    <cellStyle name="差_义务教育阶段教职工人数（教育厅提供最终） 2 2 2" xfId="2546"/>
    <cellStyle name="差_银行账户情况表_2010年12月 2 3" xfId="2547"/>
    <cellStyle name="差_银行账户情况表_2010年12月 3" xfId="2548"/>
    <cellStyle name="常规 23 3 3" xfId="2549"/>
    <cellStyle name="差_云南农村义务教育统计表 2 2" xfId="2550"/>
    <cellStyle name="常规 18 3 3" xfId="2551"/>
    <cellStyle name="差_云南农村义务教育统计表 2 2 2" xfId="2552"/>
    <cellStyle name="差_云南农村义务教育统计表 2 3" xfId="2553"/>
    <cellStyle name="好_11大理 2 2" xfId="2554"/>
    <cellStyle name="差_云南省2008年中小学教师人数统计表 2" xfId="2555"/>
    <cellStyle name="强调 3 4 2" xfId="2556"/>
    <cellStyle name="好_05玉溪 2" xfId="2557"/>
    <cellStyle name="差_云南省2008年中小学教职工情况（教育厅提供20090101加工整理）" xfId="2558"/>
    <cellStyle name="好_05玉溪 2 2" xfId="2559"/>
    <cellStyle name="差_云南省2008年中小学教职工情况（教育厅提供20090101加工整理） 2" xfId="2560"/>
    <cellStyle name="好_05玉溪 2 2 2" xfId="2561"/>
    <cellStyle name="差_云南省2008年中小学教职工情况（教育厅提供20090101加工整理） 2 2" xfId="2562"/>
    <cellStyle name="差_云南省2008年中小学教职工情况（教育厅提供20090101加工整理） 2 2 2" xfId="2563"/>
    <cellStyle name="差_云南省2008年转移支付测算——州市本级考核部分及政策性测算 2" xfId="2564"/>
    <cellStyle name="好_奖励补助测算7.25 2 2 2" xfId="2565"/>
    <cellStyle name="差_云南省2008年转移支付测算——州市本级考核部分及政策性测算 2 3" xfId="2566"/>
    <cellStyle name="差_云南省2008年转移支付测算——州市本级考核部分及政策性测算 3" xfId="2567"/>
    <cellStyle name="常规 22 3" xfId="2568"/>
    <cellStyle name="差_云南水利电力有限公司" xfId="2569"/>
    <cellStyle name="常规 17 3" xfId="2570"/>
    <cellStyle name="常规 22 3 2" xfId="2571"/>
    <cellStyle name="差_云南水利电力有限公司 2" xfId="2572"/>
    <cellStyle name="常规 17 3 2" xfId="2573"/>
    <cellStyle name="差_云南水利电力有限公司 2 3" xfId="2574"/>
    <cellStyle name="常规 22 3 3" xfId="2575"/>
    <cellStyle name="差_云南水利电力有限公司 3" xfId="2576"/>
    <cellStyle name="差_指标四" xfId="2577"/>
    <cellStyle name="差_指标四 2" xfId="2578"/>
    <cellStyle name="差_指标四 3" xfId="2579"/>
    <cellStyle name="常规 11 6" xfId="2580"/>
    <cellStyle name="常规 12 3" xfId="2581"/>
    <cellStyle name="好_11大理" xfId="2582"/>
    <cellStyle name="常规 12 4" xfId="2583"/>
    <cellStyle name="常规 12 5" xfId="2584"/>
    <cellStyle name="常规 12 6" xfId="2585"/>
    <cellStyle name="适中 2 2" xfId="2586"/>
    <cellStyle name="常规 20 5" xfId="2587"/>
    <cellStyle name="常规 15 5" xfId="2588"/>
    <cellStyle name="常规 20 5 2" xfId="2589"/>
    <cellStyle name="常规 15 5 2" xfId="2590"/>
    <cellStyle name="常规 2 2 10" xfId="2591"/>
    <cellStyle name="常规 21 2 2" xfId="2592"/>
    <cellStyle name="常规 16 2 2" xfId="2593"/>
    <cellStyle name="常规 2 7" xfId="2594"/>
    <cellStyle name="常规 16 2 2 2" xfId="2595"/>
    <cellStyle name="常规 16 2 3" xfId="2596"/>
    <cellStyle name="常规 21 4 2" xfId="2597"/>
    <cellStyle name="常规 16 4 2" xfId="2598"/>
    <cellStyle name="常规 21 5" xfId="2599"/>
    <cellStyle name="常规 16 5" xfId="2600"/>
    <cellStyle name="常规 16 5 2" xfId="2601"/>
    <cellStyle name="常规 22 2" xfId="2602"/>
    <cellStyle name="常规 17 2" xfId="2603"/>
    <cellStyle name="常规 22 2 2" xfId="2604"/>
    <cellStyle name="常规 17 2 2" xfId="2605"/>
    <cellStyle name="常规 22 2 3" xfId="2606"/>
    <cellStyle name="常规 17 2 3" xfId="2607"/>
    <cellStyle name="常规 22 4 2" xfId="2608"/>
    <cellStyle name="常规 17 4 2" xfId="2609"/>
    <cellStyle name="常规 22 5" xfId="2610"/>
    <cellStyle name="常规 17 5" xfId="2611"/>
    <cellStyle name="好_奖励补助测算7.25 (version 1) (version 1)" xfId="2612"/>
    <cellStyle name="常规 22 5 2" xfId="2613"/>
    <cellStyle name="常规 17 5 2" xfId="2614"/>
    <cellStyle name="常规 2 11 2" xfId="2615"/>
    <cellStyle name="常规 22 6" xfId="2616"/>
    <cellStyle name="常规 17 6" xfId="2617"/>
    <cellStyle name="常规 23 2" xfId="2618"/>
    <cellStyle name="常规 18 2" xfId="2619"/>
    <cellStyle name="常规 23 2 2" xfId="2620"/>
    <cellStyle name="常规 18 2 2" xfId="2621"/>
    <cellStyle name="常规 18 2 2 2" xfId="2622"/>
    <cellStyle name="常规 18 2 3" xfId="2623"/>
    <cellStyle name="常规 18 2 3 2" xfId="2624"/>
    <cellStyle name="常规 23 3" xfId="2625"/>
    <cellStyle name="常规 18 3" xfId="2626"/>
    <cellStyle name="常规 24 2 2" xfId="2627"/>
    <cellStyle name="常规 19 2 2" xfId="2628"/>
    <cellStyle name="常规 19 2 3" xfId="2629"/>
    <cellStyle name="常规 24 3" xfId="2630"/>
    <cellStyle name="常规 19 3" xfId="2631"/>
    <cellStyle name="常规 24 3 2" xfId="2632"/>
    <cellStyle name="常规 19 3 2" xfId="2633"/>
    <cellStyle name="常规 2 9 5 2 2" xfId="2634"/>
    <cellStyle name="常规 19 3 3" xfId="2635"/>
    <cellStyle name="常规 24 4" xfId="2636"/>
    <cellStyle name="常规 19 4" xfId="2637"/>
    <cellStyle name="常规 24 4 2" xfId="2638"/>
    <cellStyle name="常规 19 4 2" xfId="2639"/>
    <cellStyle name="常规 19 6 2" xfId="2640"/>
    <cellStyle name="常规 19 7" xfId="2641"/>
    <cellStyle name="常规 2 10" xfId="2642"/>
    <cellStyle name="好_Book1_县公司 2 2" xfId="2643"/>
    <cellStyle name="常规 2 10 3" xfId="2644"/>
    <cellStyle name="常规 2 2 2 2 2" xfId="2645"/>
    <cellStyle name="常规 2 2 2 2 3" xfId="2646"/>
    <cellStyle name="常规 2 2 2 3" xfId="2647"/>
    <cellStyle name="常规 2 2 2 3 2" xfId="2648"/>
    <cellStyle name="常规 2 2 2 3 2 2" xfId="2649"/>
    <cellStyle name="常规 2 2 2 3 3" xfId="2650"/>
    <cellStyle name="强调文字颜色 1 2" xfId="2651"/>
    <cellStyle name="好_奖励补助测算7.25 18" xfId="2652"/>
    <cellStyle name="常规 2 2 2 4 2" xfId="2653"/>
    <cellStyle name="强调文字颜色 1 2 2" xfId="2654"/>
    <cellStyle name="常规 2 2 2 4 2 2" xfId="2655"/>
    <cellStyle name="常规 2 2 2 4 3" xfId="2656"/>
    <cellStyle name="常规 2 2 2 4 3 2" xfId="2657"/>
    <cellStyle name="常规 2 2 2 4 4" xfId="2658"/>
    <cellStyle name="强调文字颜色 2 2" xfId="2659"/>
    <cellStyle name="常规 2 2 2 5 2" xfId="2660"/>
    <cellStyle name="常规 2 2 4" xfId="2661"/>
    <cellStyle name="常规 2 2 5" xfId="2662"/>
    <cellStyle name="常规 2 2 9" xfId="2663"/>
    <cellStyle name="常规 2 3" xfId="2664"/>
    <cellStyle name="常规 2 3 2" xfId="2665"/>
    <cellStyle name="常规 2 3 2 2" xfId="2666"/>
    <cellStyle name="常规 2 3 2 2 2" xfId="2667"/>
    <cellStyle name="好_Book1 2 3" xfId="2668"/>
    <cellStyle name="常规 2 3 2 2 2 2" xfId="2669"/>
    <cellStyle name="常规 2 3 2 3" xfId="2670"/>
    <cellStyle name="常规 2 3 2 3 2" xfId="2671"/>
    <cellStyle name="常规 2 3 2 4" xfId="2672"/>
    <cellStyle name="常规 2 3 3 2" xfId="2673"/>
    <cellStyle name="常规 2 3 5" xfId="2674"/>
    <cellStyle name="常规 2 4" xfId="2675"/>
    <cellStyle name="常规 2 4 2" xfId="2676"/>
    <cellStyle name="常规 2 4 2 2" xfId="2677"/>
    <cellStyle name="常规 2 4 2 2 2" xfId="2678"/>
    <cellStyle name="输出 2 2 2" xfId="2679"/>
    <cellStyle name="常规 2 4 2 3" xfId="2680"/>
    <cellStyle name="常规 2 4 2 3 2" xfId="2681"/>
    <cellStyle name="输出 2 2 3" xfId="2682"/>
    <cellStyle name="常规 2 4 2 4" xfId="2683"/>
    <cellStyle name="常规 2 4 3" xfId="2684"/>
    <cellStyle name="好_2008云南省分县市中小学教职工统计表（教育厅提供） 2 3" xfId="2685"/>
    <cellStyle name="常规 2 4 3 2" xfId="2686"/>
    <cellStyle name="常规 2 4 4" xfId="2687"/>
    <cellStyle name="好_2008云南省分县市中小学教职工统计表（教育厅提供） 3 3" xfId="2688"/>
    <cellStyle name="常规 2 4 4 2" xfId="2689"/>
    <cellStyle name="常规 2 4 5" xfId="2690"/>
    <cellStyle name="常规 2 4 5 2" xfId="2691"/>
    <cellStyle name="常规 2 4 6" xfId="2692"/>
    <cellStyle name="常规 2 5" xfId="2693"/>
    <cellStyle name="常规 2 5 2" xfId="2694"/>
    <cellStyle name="常规 2 5 3" xfId="2695"/>
    <cellStyle name="常规 2 5 3 2" xfId="2696"/>
    <cellStyle name="好_建行 2 2 2" xfId="2697"/>
    <cellStyle name="常规 2 6" xfId="2698"/>
    <cellStyle name="常规 2 6 4 2" xfId="2699"/>
    <cellStyle name="常规 2 6 5" xfId="2700"/>
    <cellStyle name="常规 2 7 3" xfId="2701"/>
    <cellStyle name="常规 2 7 3 2" xfId="2702"/>
    <cellStyle name="好_三季度－表二 2" xfId="2703"/>
    <cellStyle name="常规 2 7 4" xfId="2704"/>
    <cellStyle name="好_三季度－表二 2 2" xfId="2705"/>
    <cellStyle name="常规 2 7 4 2" xfId="2706"/>
    <cellStyle name="好_三季度－表二 3" xfId="2707"/>
    <cellStyle name="常规 2 7 5" xfId="2708"/>
    <cellStyle name="输入 2" xfId="2709"/>
    <cellStyle name="常规 2 8" xfId="2710"/>
    <cellStyle name="输入 2 2" xfId="2711"/>
    <cellStyle name="常规 2 8 2" xfId="2712"/>
    <cellStyle name="输入 2 3" xfId="2713"/>
    <cellStyle name="常规 2 8 3" xfId="2714"/>
    <cellStyle name="常规 2 9" xfId="2715"/>
    <cellStyle name="常规 2 9 2" xfId="2716"/>
    <cellStyle name="常规 2 9 2 2" xfId="2717"/>
    <cellStyle name="常规 2 9 2 2 2" xfId="2718"/>
    <cellStyle name="常规 2 9 2 3" xfId="2719"/>
    <cellStyle name="常规 2 9 3" xfId="2720"/>
    <cellStyle name="常规 2 9 3 2" xfId="2721"/>
    <cellStyle name="常规 2 9 6" xfId="2722"/>
    <cellStyle name="常规 2_02-2008决算报表格式" xfId="2723"/>
    <cellStyle name="常规 22 3 4" xfId="2724"/>
    <cellStyle name="常规 22 4 2 2" xfId="2725"/>
    <cellStyle name="常规 22 4 3" xfId="2726"/>
    <cellStyle name="常规 22 4 3 2" xfId="2727"/>
    <cellStyle name="常规 22 4 4" xfId="2728"/>
    <cellStyle name="常规 22 6 2" xfId="2729"/>
    <cellStyle name="常规 30 2" xfId="2730"/>
    <cellStyle name="常规 25 2" xfId="2731"/>
    <cellStyle name="常规 30 2 2" xfId="2732"/>
    <cellStyle name="常规 25 2 2" xfId="2733"/>
    <cellStyle name="常规 30 3" xfId="2734"/>
    <cellStyle name="常规 25 3" xfId="2735"/>
    <cellStyle name="常规 25 3 2" xfId="2736"/>
    <cellStyle name="常规 25 4" xfId="2737"/>
    <cellStyle name="常规 32 2" xfId="2738"/>
    <cellStyle name="常规 27 2" xfId="2739"/>
    <cellStyle name="常规 27 2 2" xfId="2740"/>
    <cellStyle name="常规 27 3" xfId="2741"/>
    <cellStyle name="常规 33" xfId="2742"/>
    <cellStyle name="常规 28" xfId="2743"/>
    <cellStyle name="常规 28 3" xfId="2744"/>
    <cellStyle name="常规 34" xfId="2745"/>
    <cellStyle name="常规 29" xfId="2746"/>
    <cellStyle name="常规 3" xfId="2747"/>
    <cellStyle name="好_Book1 4" xfId="2748"/>
    <cellStyle name="常规 3 10" xfId="2749"/>
    <cellStyle name="常规 3 11" xfId="2750"/>
    <cellStyle name="千位_ 方正PC" xfId="2751"/>
    <cellStyle name="常规 3 12" xfId="2752"/>
    <cellStyle name="好_云南省2008年中小学教职工情况（教育厅提供20090101加工整理） 3 3" xfId="2753"/>
    <cellStyle name="常规 3 2 2" xfId="2754"/>
    <cellStyle name="常规 3 2 2 2" xfId="2755"/>
    <cellStyle name="常规 3 2 4" xfId="2756"/>
    <cellStyle name="常规 3 3" xfId="2757"/>
    <cellStyle name="常规 3 3 2" xfId="2758"/>
    <cellStyle name="好_文体广播部门" xfId="2759"/>
    <cellStyle name="常规 3 3 2 2" xfId="2760"/>
    <cellStyle name="常规 3 3 3" xfId="2761"/>
    <cellStyle name="常规 3 4" xfId="2762"/>
    <cellStyle name="常规 3 4 2" xfId="2763"/>
    <cellStyle name="常规 3 4 2 2" xfId="2764"/>
    <cellStyle name="常规 3 4 4" xfId="2765"/>
    <cellStyle name="常规 3 5" xfId="2766"/>
    <cellStyle name="常规 3 7 2" xfId="2767"/>
    <cellStyle name="常规 3 8" xfId="2768"/>
    <cellStyle name="好_云南水利电力有限公司 4" xfId="2769"/>
    <cellStyle name="常规 3 9 2" xfId="2770"/>
    <cellStyle name="常规 36" xfId="2771"/>
    <cellStyle name="常规 38" xfId="2772"/>
    <cellStyle name="常规 4" xfId="2773"/>
    <cellStyle name="常规 4 10" xfId="2774"/>
    <cellStyle name="常规 4 2" xfId="2775"/>
    <cellStyle name="常规 4 4" xfId="2776"/>
    <cellStyle name="常规 4 2 2" xfId="2777"/>
    <cellStyle name="常规 6 4" xfId="2778"/>
    <cellStyle name="常规 4 4 2" xfId="2779"/>
    <cellStyle name="常规 4 2 2 2" xfId="2780"/>
    <cellStyle name="常规 4 5" xfId="2781"/>
    <cellStyle name="常规 4 2 3" xfId="2782"/>
    <cellStyle name="常规 4 3" xfId="2783"/>
    <cellStyle name="常规 5 4" xfId="2784"/>
    <cellStyle name="常规 4 3 2" xfId="2785"/>
    <cellStyle name="常规 5 4 2" xfId="2786"/>
    <cellStyle name="常规 4 3 2 2" xfId="2787"/>
    <cellStyle name="常规 6 4 2" xfId="2788"/>
    <cellStyle name="常规 4 4 2 2" xfId="2789"/>
    <cellStyle name="常规 4 4 4" xfId="2790"/>
    <cellStyle name="常规 7 4" xfId="2791"/>
    <cellStyle name="常规 4 5 2" xfId="2792"/>
    <cellStyle name="常规 4 6" xfId="2793"/>
    <cellStyle name="常规 8 4" xfId="2794"/>
    <cellStyle name="常规 4 6 2" xfId="2795"/>
    <cellStyle name="常规 4 7" xfId="2796"/>
    <cellStyle name="常规 9 4" xfId="2797"/>
    <cellStyle name="常规 4 7 2" xfId="2798"/>
    <cellStyle name="常规 4 8" xfId="2799"/>
    <cellStyle name="常规 4 8 2" xfId="2800"/>
    <cellStyle name="常规 4 9" xfId="2801"/>
    <cellStyle name="貨幣_SGV" xfId="2802"/>
    <cellStyle name="常规 40 2" xfId="2803"/>
    <cellStyle name="常规 40 2 2" xfId="2804"/>
    <cellStyle name="常规 40 2 2 2" xfId="2805"/>
    <cellStyle name="常规 40 2 3" xfId="2806"/>
    <cellStyle name="常规 40 2 4" xfId="2807"/>
    <cellStyle name="常规 40 3" xfId="2808"/>
    <cellStyle name="常规 40 3 2" xfId="2809"/>
    <cellStyle name="常规 40 3 2 2" xfId="2810"/>
    <cellStyle name="常规 40 3 3" xfId="2811"/>
    <cellStyle name="常规 40 4" xfId="2812"/>
    <cellStyle name="常规 40 4 2" xfId="2813"/>
    <cellStyle name="好_奖励补助测算5.23新 2 2 2" xfId="2814"/>
    <cellStyle name="常规 40 5" xfId="2815"/>
    <cellStyle name="常规 5 2 2" xfId="2816"/>
    <cellStyle name="数字 2 3 3" xfId="2817"/>
    <cellStyle name="常规 5 2 2 2" xfId="2818"/>
    <cellStyle name="常规 5 2 3" xfId="2819"/>
    <cellStyle name="常规 5 2 3 2" xfId="2820"/>
    <cellStyle name="常规 5 2 4" xfId="2821"/>
    <cellStyle name="常规 5 2_2009年1-2重点建设项目及重大前期项目" xfId="2822"/>
    <cellStyle name="好_2009年一般性转移支付标准工资_奖励补助测算7.25 8 2 2" xfId="2823"/>
    <cellStyle name="常规 5 3" xfId="2824"/>
    <cellStyle name="常规 5 6 2" xfId="2825"/>
    <cellStyle name="常规 5 7" xfId="2826"/>
    <cellStyle name="常规 5 8" xfId="2827"/>
    <cellStyle name="常规 6 2" xfId="2828"/>
    <cellStyle name="常规 6 2 2" xfId="2829"/>
    <cellStyle name="常规 6 2 2 2" xfId="2830"/>
    <cellStyle name="常规 6 2 3" xfId="2831"/>
    <cellStyle name="好_汇总 3 2 2" xfId="2832"/>
    <cellStyle name="好_财政供养人员" xfId="2833"/>
    <cellStyle name="常规 6 3" xfId="2834"/>
    <cellStyle name="好_财政供养人员 2" xfId="2835"/>
    <cellStyle name="常规 6 3 2" xfId="2836"/>
    <cellStyle name="常规 7 2 2" xfId="2837"/>
    <cellStyle name="常规 7 2 2 2" xfId="2838"/>
    <cellStyle name="常规 7 2 3" xfId="2839"/>
    <cellStyle name="常规 7 2 3 2" xfId="2840"/>
    <cellStyle name="常规 7 2 4" xfId="2841"/>
    <cellStyle name="常规 7 3" xfId="2842"/>
    <cellStyle name="常规 7 3 2" xfId="2843"/>
    <cellStyle name="常规 7 4 2" xfId="2844"/>
    <cellStyle name="常规 7 5" xfId="2845"/>
    <cellStyle name="常规 7 5 2" xfId="2846"/>
    <cellStyle name="常规 7 7" xfId="2847"/>
    <cellStyle name="好_第五部分(才淼、饶永宏） 2 2" xfId="2848"/>
    <cellStyle name="常规 8 2" xfId="2849"/>
    <cellStyle name="常规 8 3" xfId="2850"/>
    <cellStyle name="常规 8 3 2" xfId="2851"/>
    <cellStyle name="常规 8 4 2" xfId="2852"/>
    <cellStyle name="常规 8 5" xfId="2853"/>
    <cellStyle name="好_第五部分(才淼、饶永宏） 3" xfId="2854"/>
    <cellStyle name="常规 9" xfId="2855"/>
    <cellStyle name="常规 9 3" xfId="2856"/>
    <cellStyle name="好_05玉溪 3 3" xfId="2857"/>
    <cellStyle name="常规 9 3 2" xfId="2858"/>
    <cellStyle name="常规 9 4 2" xfId="2859"/>
    <cellStyle name="常规 9 6" xfId="2860"/>
    <cellStyle name="常规_2007年半年预算执行分析" xfId="2861"/>
    <cellStyle name="常规_2014年人大报告表2014.1.15(正确）" xfId="2862"/>
    <cellStyle name="常规_Sheet1" xfId="2863"/>
    <cellStyle name="常规_汉阴县卫生和计划生育局关于2016年预算批复" xfId="2864"/>
    <cellStyle name="常规_全县" xfId="2865"/>
    <cellStyle name="常规_专款对帐单" xfId="2866"/>
    <cellStyle name="好_云南农村义务教育统计表 3 2 2" xfId="2867"/>
    <cellStyle name="超级链接 2 2 2" xfId="2868"/>
    <cellStyle name="好_云南农村义务教育统计表 3 3" xfId="2869"/>
    <cellStyle name="超级链接 2 3" xfId="2870"/>
    <cellStyle name="好_奖励补助测算5.24冯铸 2 2" xfId="2871"/>
    <cellStyle name="分级显示列_1_Book1" xfId="2872"/>
    <cellStyle name="好 3 2" xfId="2873"/>
    <cellStyle name="好 3 2 3" xfId="2874"/>
    <cellStyle name="好 3 3 3" xfId="2875"/>
    <cellStyle name="好 3 4" xfId="2876"/>
    <cellStyle name="好 4" xfId="2877"/>
    <cellStyle name="好_~4190974" xfId="2878"/>
    <cellStyle name="好_~4190974 3" xfId="2879"/>
    <cellStyle name="好_~4190974 3 3" xfId="2880"/>
    <cellStyle name="好_银行账户情况表_2010年12月" xfId="2881"/>
    <cellStyle name="好_高中教师人数（教育厅1.6日提供）" xfId="2882"/>
    <cellStyle name="好_~5676413" xfId="2883"/>
    <cellStyle name="好_00省级(打印) 2 2" xfId="2884"/>
    <cellStyle name="好_00省级(打印) 2 2 2" xfId="2885"/>
    <cellStyle name="好_00省级(打印) 2 3" xfId="2886"/>
    <cellStyle name="好_00省级(打印) 3 2" xfId="2887"/>
    <cellStyle name="好_00省级(打印) 3 2 2" xfId="2888"/>
    <cellStyle name="好_Book1 3 3" xfId="2889"/>
    <cellStyle name="好_00省级(定稿)" xfId="2890"/>
    <cellStyle name="好_00省级(定稿) 2" xfId="2891"/>
    <cellStyle name="好_00省级(定稿) 3" xfId="2892"/>
    <cellStyle name="好_00省级(定稿) 3 2" xfId="2893"/>
    <cellStyle name="好_00省级(定稿) 3 2 2" xfId="2894"/>
    <cellStyle name="好_00省级(定稿) 4" xfId="2895"/>
    <cellStyle name="好_03昭通" xfId="2896"/>
    <cellStyle name="小数 5 2" xfId="2897"/>
    <cellStyle name="好_03昭通 2 2" xfId="2898"/>
    <cellStyle name="好_0502通海县 2 2 2" xfId="2899"/>
    <cellStyle name="好_0502通海县 2 3" xfId="2900"/>
    <cellStyle name="好_0502通海县 3 2" xfId="2901"/>
    <cellStyle name="好_0502通海县 3 3" xfId="2902"/>
    <cellStyle name="好_0502通海县 4" xfId="2903"/>
    <cellStyle name="强调 3 4" xfId="2904"/>
    <cellStyle name="好_05玉溪" xfId="2905"/>
    <cellStyle name="好_05玉溪 3" xfId="2906"/>
    <cellStyle name="好_05玉溪 3 2" xfId="2907"/>
    <cellStyle name="好_05玉溪 3 2 2" xfId="2908"/>
    <cellStyle name="好_0605石屏县 3" xfId="2909"/>
    <cellStyle name="好_0605石屏县 3 2" xfId="2910"/>
    <cellStyle name="好_2、土地面积、人口、粮食产量基本情况 3 2 2" xfId="2911"/>
    <cellStyle name="好_0605石屏县 4" xfId="2912"/>
    <cellStyle name="好_1003牟定县 2 2" xfId="2913"/>
    <cellStyle name="好_1003牟定县 2 2 2" xfId="2914"/>
    <cellStyle name="好_1003牟定县 2 3" xfId="2915"/>
    <cellStyle name="好_2009年一般性转移支付标准工资_地方配套按人均增幅控制8.30xl 3 3" xfId="2916"/>
    <cellStyle name="好_1110洱源县" xfId="2917"/>
    <cellStyle name="好_1110洱源县 3 2 2" xfId="2918"/>
    <cellStyle name="好_1110洱源县 3 3" xfId="2919"/>
    <cellStyle name="好_11大理 2 2 2" xfId="2920"/>
    <cellStyle name="好_11大理 2 3" xfId="2921"/>
    <cellStyle name="霓付 [0]_ +Foil &amp; -FOIL &amp; PAPER" xfId="2922"/>
    <cellStyle name="好_11大理 3" xfId="2923"/>
    <cellStyle name="好_11大理 3 2" xfId="2924"/>
    <cellStyle name="㼿㼿㼿㼿㼿㼿" xfId="2925"/>
    <cellStyle name="好_2007年政法部门业务指标" xfId="2926"/>
    <cellStyle name="好_11大理 3 2 2" xfId="2927"/>
    <cellStyle name="好_11大理 3 3" xfId="2928"/>
    <cellStyle name="好_2、土地面积、人口、粮食产量基本情况 2" xfId="2929"/>
    <cellStyle name="好_2、土地面积、人口、粮食产量基本情况 2 2" xfId="2930"/>
    <cellStyle name="好_2、土地面积、人口、粮食产量基本情况 2 2 2" xfId="2931"/>
    <cellStyle name="好_2、土地面积、人口、粮食产量基本情况 2 3" xfId="2932"/>
    <cellStyle name="好_2、土地面积、人口、粮食产量基本情况 3" xfId="2933"/>
    <cellStyle name="好_2、土地面积、人口、粮食产量基本情况 3 2" xfId="2934"/>
    <cellStyle name="好_2、土地面积、人口、粮食产量基本情况 3 3" xfId="2935"/>
    <cellStyle name="好_2、土地面积、人口、粮食产量基本情况 4" xfId="2936"/>
    <cellStyle name="好_奖励补助测算7.25 10 2 2" xfId="2937"/>
    <cellStyle name="好_2006年基础数据" xfId="2938"/>
    <cellStyle name="好_教师绩效工资测算表（离退休按各地上报数测算）2009年1月1日" xfId="2939"/>
    <cellStyle name="好_2006年基础数据 2" xfId="2940"/>
    <cellStyle name="好_教师绩效工资测算表（离退休按各地上报数测算）2009年1月1日 2" xfId="2941"/>
    <cellStyle name="好_地方配套按人均增幅控制8.30一般预算平均增幅、人均可用财力平均增幅两次控制、社会治安系数调整、案件数调整xl 3 3" xfId="2942"/>
    <cellStyle name="好_2006年基础数据 2 2" xfId="2943"/>
    <cellStyle name="好_2006年基础数据 3" xfId="2944"/>
    <cellStyle name="好_2006年基础数据 3 2" xfId="2945"/>
    <cellStyle name="数量 2" xfId="2946"/>
    <cellStyle name="好_2006年全省财力计算表（中央、决算）" xfId="2947"/>
    <cellStyle name="好_2006年全省财力计算表（中央、决算） 2" xfId="2948"/>
    <cellStyle name="好_2006年全省财力计算表（中央、决算） 2 2" xfId="2949"/>
    <cellStyle name="好_基础数据分析 2 2 2" xfId="2950"/>
    <cellStyle name="好_2006年全省财力计算表（中央、决算） 3" xfId="2951"/>
    <cellStyle name="好_2006年水利统计指标统计表" xfId="2952"/>
    <cellStyle name="好_2006年水利统计指标统计表 2" xfId="2953"/>
    <cellStyle name="好_2006年水利统计指标统计表 2 2" xfId="2954"/>
    <cellStyle name="好_2006年水利统计指标统计表 2 2 2" xfId="2955"/>
    <cellStyle name="好_2006年水利统计指标统计表 2 3" xfId="2956"/>
    <cellStyle name="好_2006年水利统计指标统计表 3" xfId="2957"/>
    <cellStyle name="好_2006年水利统计指标统计表 3 2" xfId="2958"/>
    <cellStyle name="好_2006年水利统计指标统计表 3 2 2" xfId="2959"/>
    <cellStyle name="好_奖励补助测算5.24冯铸 2 2 2" xfId="2960"/>
    <cellStyle name="好_2006年水利统计指标统计表 3 3" xfId="2961"/>
    <cellStyle name="后继超链接 2" xfId="2962"/>
    <cellStyle name="好_基础数据分析 3 2" xfId="2963"/>
    <cellStyle name="好_2006年水利统计指标统计表 4" xfId="2964"/>
    <cellStyle name="好_2006年在职人员情况" xfId="2965"/>
    <cellStyle name="好_2006年在职人员情况 2" xfId="2966"/>
    <cellStyle name="好_2006年在职人员情况 3" xfId="2967"/>
    <cellStyle name="好_2006年在职人员情况 3 2" xfId="2968"/>
    <cellStyle name="好_2006年在职人员情况 3 2 2" xfId="2969"/>
    <cellStyle name="好_2006年在职人员情况 3 3" xfId="2970"/>
    <cellStyle name="好_2006年在职人员情况 4" xfId="2971"/>
    <cellStyle name="好_2007年检察院案件数" xfId="2972"/>
    <cellStyle name="好_奖励补助测算7.25 8 3" xfId="2973"/>
    <cellStyle name="好_2007年检察院案件数 2" xfId="2974"/>
    <cellStyle name="好_2007年检察院案件数 2 2" xfId="2975"/>
    <cellStyle name="好_2007年检察院案件数 2 2 2" xfId="2976"/>
    <cellStyle name="好_2007年可用财力" xfId="2977"/>
    <cellStyle name="好_2007年人员分部门统计表" xfId="2978"/>
    <cellStyle name="好_2007年人员分部门统计表 2" xfId="2979"/>
    <cellStyle name="好_2007年人员分部门统计表 2 2" xfId="2980"/>
    <cellStyle name="好_2007年人员分部门统计表 2 2 2" xfId="2981"/>
    <cellStyle name="好_2007年人员分部门统计表 2 3" xfId="2982"/>
    <cellStyle name="好_2007年人员分部门统计表 3" xfId="2983"/>
    <cellStyle name="好_2007年人员分部门统计表 3 2" xfId="2984"/>
    <cellStyle name="好_2007年人员分部门统计表 3 2 2" xfId="2985"/>
    <cellStyle name="好_2007年人员分部门统计表 3 3" xfId="2986"/>
    <cellStyle name="㼿㼿㼿㼿㼿㼿 2" xfId="2987"/>
    <cellStyle name="好_2007年政法部门业务指标 2" xfId="2988"/>
    <cellStyle name="㼿㼿㼿㼿㼿㼿 2 2" xfId="2989"/>
    <cellStyle name="好_2007年政法部门业务指标 2 2" xfId="2990"/>
    <cellStyle name="注释 2 5 3" xfId="2991"/>
    <cellStyle name="好_2007年政法部门业务指标 2 2 2" xfId="2992"/>
    <cellStyle name="好_2007年政法部门业务指标 2 3" xfId="2993"/>
    <cellStyle name="好_2008年县级公安保障标准落实奖励经费分配测算" xfId="2994"/>
    <cellStyle name="好_2008年县级公安保障标准落实奖励经费分配测算 2" xfId="2995"/>
    <cellStyle name="好_2008云南省分县市中小学教职工统计表（教育厅提供）" xfId="2996"/>
    <cellStyle name="好_2008云南省分县市中小学教职工统计表（教育厅提供） 2" xfId="2997"/>
    <cellStyle name="好_2008云南省分县市中小学教职工统计表（教育厅提供） 2 2" xfId="2998"/>
    <cellStyle name="好_2008云南省分县市中小学教职工统计表（教育厅提供） 2 2 2" xfId="2999"/>
    <cellStyle name="好_2008云南省分县市中小学教职工统计表（教育厅提供） 3" xfId="3000"/>
    <cellStyle name="好_2008云南省分县市中小学教职工统计表（教育厅提供） 3 2" xfId="3001"/>
    <cellStyle name="好_2008云南省分县市中小学教职工统计表（教育厅提供） 3 2 2" xfId="3002"/>
    <cellStyle name="好_2008云南省分县市中小学教职工统计表（教育厅提供） 4" xfId="3003"/>
    <cellStyle name="好_2009年一般性转移支付标准工资" xfId="3004"/>
    <cellStyle name="好_2009年一般性转移支付标准工资 2 2" xfId="3005"/>
    <cellStyle name="好_2009年一般性转移支付标准工资 2 2 2" xfId="3006"/>
    <cellStyle name="小数 2 2" xfId="3007"/>
    <cellStyle name="好_2009年一般性转移支付标准工资 2 3" xfId="3008"/>
    <cellStyle name="好_2009年一般性转移支付标准工资 3" xfId="3009"/>
    <cellStyle name="好_2009年一般性转移支付标准工资 3 2 2" xfId="3010"/>
    <cellStyle name="小数 3 2" xfId="3011"/>
    <cellStyle name="好_2009年一般性转移支付标准工资 3 3" xfId="3012"/>
    <cellStyle name="好_2009年一般性转移支付标准工资 4" xfId="3013"/>
    <cellStyle name="好_2009年一般性转移支付标准工资_~5676413" xfId="3014"/>
    <cellStyle name="好_2009年一般性转移支付标准工资_~5676413 2" xfId="3015"/>
    <cellStyle name="好_2009年一般性转移支付标准工资_~5676413 2 2" xfId="3016"/>
    <cellStyle name="好_2009年一般性转移支付标准工资_~5676413 2 2 2" xfId="3017"/>
    <cellStyle name="好_2009年一般性转移支付标准工资_~5676413 3" xfId="3018"/>
    <cellStyle name="好_2009年一般性转移支付标准工资_~5676413 3 2" xfId="3019"/>
    <cellStyle name="好_2009年一般性转移支付标准工资_~5676413 4" xfId="3020"/>
    <cellStyle name="好_2009年一般性转移支付标准工资_不用软件计算9.1不考虑经费管理评价xl 3 2 2" xfId="3021"/>
    <cellStyle name="好_2009年一般性转移支付标准工资_不用软件计算9.1不考虑经费管理评价xl 3 3" xfId="3022"/>
    <cellStyle name="好_2009年一般性转移支付标准工资_地方配套按人均增幅控制8.30xl" xfId="3023"/>
    <cellStyle name="好_2009年一般性转移支付标准工资_地方配套按人均增幅控制8.30xl 2" xfId="3024"/>
    <cellStyle name="好_2009年一般性转移支付标准工资_地方配套按人均增幅控制8.30xl 2 2" xfId="3025"/>
    <cellStyle name="好_2009年一般性转移支付标准工资_地方配套按人均增幅控制8.30xl 2 2 2" xfId="3026"/>
    <cellStyle name="好_2009年一般性转移支付标准工资_地方配套按人均增幅控制8.30xl 2 3" xfId="3027"/>
    <cellStyle name="好_2009年一般性转移支付标准工资_地方配套按人均增幅控制8.30xl 3 2" xfId="3028"/>
    <cellStyle name="好_2009年一般性转移支付标准工资_地方配套按人均增幅控制8.30xl 3 2 2" xfId="3029"/>
    <cellStyle name="好_2009年一般性转移支付标准工资_地方配套按人均增幅控制8.30xl 4" xfId="3030"/>
    <cellStyle name="好_Book1_2 4 2 2" xfId="3031"/>
    <cellStyle name="好_2009年一般性转移支付标准工资_地方配套按人均增幅控制8.30一般预算平均增幅、人均可用财力平均增幅两次控制、社会治安系数调整、案件数调整xl 2" xfId="3032"/>
    <cellStyle name="好_2009年一般性转移支付标准工资_地方配套按人均增幅控制8.30一般预算平均增幅、人均可用财力平均增幅两次控制、社会治安系数调整、案件数调整xl 2 2" xfId="3033"/>
    <cellStyle name="好_2009年一般性转移支付标准工资_地方配套按人均增幅控制8.30一般预算平均增幅、人均可用财力平均增幅两次控制、社会治安系数调整、案件数调整xl 2 2 2" xfId="3034"/>
    <cellStyle name="㼿㼿㼿㼿㼿㼿㼿㼿㼿㼿㼿?" xfId="3035"/>
    <cellStyle name="好_2009年一般性转移支付标准工资_地方配套按人均增幅控制8.30一般预算平均增幅、人均可用财力平均增幅两次控制、社会治安系数调整、案件数调整xl 2 3" xfId="3036"/>
    <cellStyle name="好_2009年一般性转移支付标准工资_地方配套按人均增幅控制8.30一般预算平均增幅、人均可用财力平均增幅两次控制、社会治安系数调整、案件数调整xl 3" xfId="3037"/>
    <cellStyle name="好_2009年一般性转移支付标准工资_地方配套按人均增幅控制8.30一般预算平均增幅、人均可用财力平均增幅两次控制、社会治安系数调整、案件数调整xl 3 2" xfId="3038"/>
    <cellStyle name="好_2009年一般性转移支付标准工资_地方配套按人均增幅控制8.30一般预算平均增幅、人均可用财力平均增幅两次控制、社会治安系数调整、案件数调整xl 3 2 2" xfId="3039"/>
    <cellStyle name="好_2009年一般性转移支付标准工资_地方配套按人均增幅控制8.30一般预算平均增幅、人均可用财力平均增幅两次控制、社会治安系数调整、案件数调整xl 3 3" xfId="3040"/>
    <cellStyle name="好_2009年一般性转移支付标准工资_地方配套按人均增幅控制8.31（调整结案率后）xl 3 2" xfId="3041"/>
    <cellStyle name="好_2009年一般性转移支付标准工资_奖励补助测算5.22测试" xfId="3042"/>
    <cellStyle name="好_2009年一般性转移支付标准工资_奖励补助测算5.23新" xfId="3043"/>
    <cellStyle name="好_云南省2008年转移支付测算——州市本级考核部分及政策性测算 2 2" xfId="3044"/>
    <cellStyle name="好_2009年一般性转移支付标准工资_奖励补助测算5.23新 3" xfId="3045"/>
    <cellStyle name="好_云南省2008年转移支付测算——州市本级考核部分及政策性测算 2 2 2" xfId="3046"/>
    <cellStyle name="好_2009年一般性转移支付标准工资_奖励补助测算5.23新 3 2" xfId="3047"/>
    <cellStyle name="好_2009年一般性转移支付标准工资_奖励补助测算5.23新 3 2 2" xfId="3048"/>
    <cellStyle name="好_2009年一般性转移支付标准工资_奖励补助测算5.23新 3 3" xfId="3049"/>
    <cellStyle name="好_云南省2008年转移支付测算——州市本级考核部分及政策性测算 2 3" xfId="3050"/>
    <cellStyle name="好_2009年一般性转移支付标准工资_奖励补助测算5.23新 4" xfId="3051"/>
    <cellStyle name="好_2009年一般性转移支付标准工资_奖励补助测算5.24冯铸" xfId="3052"/>
    <cellStyle name="好_2009年一般性转移支付标准工资_奖励补助测算5.24冯铸 2" xfId="3053"/>
    <cellStyle name="好_2009年一般性转移支付标准工资_奖励补助测算5.24冯铸 2 2" xfId="3054"/>
    <cellStyle name="寘嬫愗傝 [0.00]_Region Orders (2)" xfId="3055"/>
    <cellStyle name="好_2009年一般性转移支付标准工资_奖励补助测算5.24冯铸 2 2 2" xfId="3056"/>
    <cellStyle name="好_2009年一般性转移支付标准工资_奖励补助测算5.24冯铸 3" xfId="3057"/>
    <cellStyle name="好_2009年一般性转移支付标准工资_奖励补助测算5.24冯铸 4" xfId="3058"/>
    <cellStyle name="好_2009年一般性转移支付标准工资_奖励补助测算7.23 2" xfId="3059"/>
    <cellStyle name="好_2009年一般性转移支付标准工资_奖励补助测算7.23 2 2" xfId="3060"/>
    <cellStyle name="好_2009年一般性转移支付标准工资_奖励补助测算7.23 2 2 2" xfId="3061"/>
    <cellStyle name="好_2009年一般性转移支付标准工资_奖励补助测算7.23 3" xfId="3062"/>
    <cellStyle name="好_2009年一般性转移支付标准工资_奖励补助测算7.23 3 3" xfId="3063"/>
    <cellStyle name="好_2009年一般性转移支付标准工资_奖励补助测算7.23 4" xfId="3064"/>
    <cellStyle name="好_2009年一般性转移支付标准工资_奖励补助测算7.25 (version 1) (version 1) 2" xfId="3065"/>
    <cellStyle name="好_2009年一般性转移支付标准工资_奖励补助测算7.25 (version 1) (version 1) 2 2" xfId="3066"/>
    <cellStyle name="好_2009年一般性转移支付标准工资_奖励补助测算7.25 (version 1) (version 1) 2 3" xfId="3067"/>
    <cellStyle name="好_2009年一般性转移支付标准工资_奖励补助测算7.25 (version 1) (version 1) 3" xfId="3068"/>
    <cellStyle name="好_指标四 2" xfId="3069"/>
    <cellStyle name="好_2009年一般性转移支付标准工资_奖励补助测算7.25 (version 1) (version 1) 3 2 2" xfId="3070"/>
    <cellStyle name="好_2009年一般性转移支付标准工资_奖励补助测算7.25 (version 1) (version 1) 4" xfId="3071"/>
    <cellStyle name="好_2009年一般性转移支付标准工资_奖励补助测算7.25 10 2 2" xfId="3072"/>
    <cellStyle name="好_2009年一般性转移支付标准工资_奖励补助测算7.25 12 2" xfId="3073"/>
    <cellStyle name="好_2009年一般性转移支付标准工资_奖励补助测算7.25 13" xfId="3074"/>
    <cellStyle name="好_2009年一般性转移支付标准工资_奖励补助测算7.25 15" xfId="3075"/>
    <cellStyle name="好_2009年一般性转移支付标准工资_奖励补助测算7.25 16 2" xfId="3076"/>
    <cellStyle name="好_2009年一般性转移支付标准工资_奖励补助测算7.25 17 2" xfId="3077"/>
    <cellStyle name="好_2009年一般性转移支付标准工资_奖励补助测算7.25 18" xfId="3078"/>
    <cellStyle name="好_2009年一般性转移支付标准工资_奖励补助测算7.25 2" xfId="3079"/>
    <cellStyle name="好_2009年一般性转移支付标准工资_奖励补助测算7.25 2 2" xfId="3080"/>
    <cellStyle name="好_Book1_银行账户情况表_2010年12月" xfId="3081"/>
    <cellStyle name="好_2009年一般性转移支付标准工资_奖励补助测算7.25 2 3" xfId="3082"/>
    <cellStyle name="好_2009年一般性转移支付标准工资_奖励补助测算7.25 3" xfId="3083"/>
    <cellStyle name="好_2009年一般性转移支付标准工资_奖励补助测算7.25 3 2" xfId="3084"/>
    <cellStyle name="好_2009年一般性转移支付标准工资_奖励补助测算7.25 3 2 2" xfId="3085"/>
    <cellStyle name="好_2009年一般性转移支付标准工资_奖励补助测算7.25 3 3" xfId="3086"/>
    <cellStyle name="好_2009年一般性转移支付标准工资_奖励补助测算7.25 4" xfId="3087"/>
    <cellStyle name="好_2009年一般性转移支付标准工资_奖励补助测算7.25 4 2" xfId="3088"/>
    <cellStyle name="好_2009年一般性转移支付标准工资_奖励补助测算7.25 4 3" xfId="3089"/>
    <cellStyle name="好_2009年一般性转移支付标准工资_奖励补助测算7.25 5" xfId="3090"/>
    <cellStyle name="好_2009年一般性转移支付标准工资_奖励补助测算7.25 5 2" xfId="3091"/>
    <cellStyle name="好_2009年一般性转移支付标准工资_奖励补助测算7.25 5 3" xfId="3092"/>
    <cellStyle name="好_2009年一般性转移支付标准工资_奖励补助测算7.25 6 2" xfId="3093"/>
    <cellStyle name="好_2009年一般性转移支付标准工资_奖励补助测算7.25 6 2 2" xfId="3094"/>
    <cellStyle name="好_2009年一般性转移支付标准工资_奖励补助测算7.25 6 3" xfId="3095"/>
    <cellStyle name="好_云南省2008年中小学教职工情况（教育厅提供20090101加工整理） 4" xfId="3096"/>
    <cellStyle name="好_2009年一般性转移支付标准工资_奖励补助测算7.25 7 2" xfId="3097"/>
    <cellStyle name="好_2009年一般性转移支付标准工资_奖励补助测算7.25 7 2 2" xfId="3098"/>
    <cellStyle name="好_汇总 2 2" xfId="3099"/>
    <cellStyle name="好_2009年一般性转移支付标准工资_奖励补助测算7.25 7 3" xfId="3100"/>
    <cellStyle name="好_2009年一般性转移支付标准工资_奖励补助测算7.25 8" xfId="3101"/>
    <cellStyle name="好_2009年一般性转移支付标准工资_奖励补助测算7.25 8 2" xfId="3102"/>
    <cellStyle name="好_汇总 3 2" xfId="3103"/>
    <cellStyle name="好_2009年一般性转移支付标准工资_奖励补助测算7.25 8 3" xfId="3104"/>
    <cellStyle name="好_2009年一般性转移支付标准工资_奖励补助测算7.25 9" xfId="3105"/>
    <cellStyle name="好_2009年一般性转移支付标准工资_奖励补助测算7.25 9 3" xfId="3106"/>
    <cellStyle name="好_530623_2006年县级财政报表附表" xfId="3107"/>
    <cellStyle name="好_530623_2006年县级财政报表附表 2 2" xfId="3108"/>
    <cellStyle name="好_530623_2006年县级财政报表附表 2 2 2" xfId="3109"/>
    <cellStyle name="千位分隔 10" xfId="3110"/>
    <cellStyle name="好_530623_2006年县级财政报表附表 2 3" xfId="3111"/>
    <cellStyle name="好_530623_2006年县级财政报表附表 3" xfId="3112"/>
    <cellStyle name="好_530623_2006年县级财政报表附表 3 2" xfId="3113"/>
    <cellStyle name="好_530623_2006年县级财政报表附表 3 2 2" xfId="3114"/>
    <cellStyle name="货币 2 2 2" xfId="3115"/>
    <cellStyle name="好_530623_2006年县级财政报表附表 4" xfId="3116"/>
    <cellStyle name="货币 2 2 2 2" xfId="3117"/>
    <cellStyle name="好_530623_2006年县级财政报表附表 4 2" xfId="3118"/>
    <cellStyle name="好_530623_2006年县级财政报表附表 4 2 2" xfId="3119"/>
    <cellStyle name="好_教育厅提供义务教育及高中教师人数（2009年1月6日） 3 2 2" xfId="3120"/>
    <cellStyle name="好_530623_2006年县级财政报表附表 4 3" xfId="3121"/>
    <cellStyle name="好_530629_2006年县级财政报表附表" xfId="3122"/>
    <cellStyle name="好_530629_2006年县级财政报表附表 2" xfId="3123"/>
    <cellStyle name="好_530629_2006年县级财政报表附表 2 2" xfId="3124"/>
    <cellStyle name="好_530629_2006年县级财政报表附表 3" xfId="3125"/>
    <cellStyle name="好_530629_2006年县级财政报表附表 3 2" xfId="3126"/>
    <cellStyle name="好_5334_2006年迪庆县级财政报表附表 2 2 2" xfId="3127"/>
    <cellStyle name="好_5334_2006年迪庆县级财政报表附表 3 2" xfId="3128"/>
    <cellStyle name="好_5334_2006年迪庆县级财政报表附表 3 2 2" xfId="3129"/>
    <cellStyle name="好_5334_2006年迪庆县级财政报表附表 4" xfId="3130"/>
    <cellStyle name="好_Book1 2 2" xfId="3131"/>
    <cellStyle name="好_Book1 3" xfId="3132"/>
    <cellStyle name="好_不用软件计算9.1不考虑经费管理评价xl" xfId="3133"/>
    <cellStyle name="好_Book1 3 2" xfId="3134"/>
    <cellStyle name="好_不用软件计算9.1不考虑经费管理评价xl 2" xfId="3135"/>
    <cellStyle name="好_Book1 3 2 2" xfId="3136"/>
    <cellStyle name="好_Book1_1 2" xfId="3137"/>
    <cellStyle name="好_Book1_1 2 2" xfId="3138"/>
    <cellStyle name="好_卫生部门 2 3" xfId="3139"/>
    <cellStyle name="好_Book1_2 2" xfId="3140"/>
    <cellStyle name="好_汇总" xfId="3141"/>
    <cellStyle name="好_Book1_2 3 2" xfId="3142"/>
    <cellStyle name="好_汇总 2" xfId="3143"/>
    <cellStyle name="好_Book1_2 3 2 2" xfId="3144"/>
    <cellStyle name="强调文字颜色 6 2 2" xfId="3145"/>
    <cellStyle name="好_Book2 2" xfId="3146"/>
    <cellStyle name="好_Book1_2 3 3" xfId="3147"/>
    <cellStyle name="好_Book1_2 4 3" xfId="3148"/>
    <cellStyle name="好_Book1_银行账户情况表_2010年12月 2" xfId="3149"/>
    <cellStyle name="好_Book1_银行账户情况表_2010年12月 2 2" xfId="3150"/>
    <cellStyle name="强调文字颜色 6 2" xfId="3151"/>
    <cellStyle name="好_Book2" xfId="3152"/>
    <cellStyle name="好_Book2 2 2" xfId="3153"/>
    <cellStyle name="好_Book2 3" xfId="3154"/>
    <cellStyle name="好_Book2 3 2" xfId="3155"/>
    <cellStyle name="好_M01-2(州市补助收入) 2 2 2" xfId="3156"/>
    <cellStyle name="好_M01-2(州市补助收入) 2 3" xfId="3157"/>
    <cellStyle name="好_M01-2(州市补助收入) 3 3" xfId="3158"/>
    <cellStyle name="好_M03" xfId="3159"/>
    <cellStyle name="好_M03 2" xfId="3160"/>
    <cellStyle name="好_M03 2 2" xfId="3161"/>
    <cellStyle name="好_M03 3" xfId="3162"/>
    <cellStyle name="好_下半年禁吸戒毒经费1000万元 4" xfId="3163"/>
    <cellStyle name="好_M03 3 2" xfId="3164"/>
    <cellStyle name="千位分隔 4 3" xfId="3165"/>
    <cellStyle name="好_不用软件计算9.1不考虑经费管理评价xl 2 2" xfId="3166"/>
    <cellStyle name="好_不用软件计算9.1不考虑经费管理评价xl 2 2 2" xfId="3167"/>
    <cellStyle name="好_不用软件计算9.1不考虑经费管理评价xl 2 3" xfId="3168"/>
    <cellStyle name="好_不用软件计算9.1不考虑经费管理评价xl 3" xfId="3169"/>
    <cellStyle name="千位分隔 5 3" xfId="3170"/>
    <cellStyle name="好_不用软件计算9.1不考虑经费管理评价xl 3 2" xfId="3171"/>
    <cellStyle name="千位分隔 5 3 2" xfId="3172"/>
    <cellStyle name="好_不用软件计算9.1不考虑经费管理评价xl 3 2 2" xfId="3173"/>
    <cellStyle name="千位分隔 5 4" xfId="3174"/>
    <cellStyle name="好_不用软件计算9.1不考虑经费管理评价xl 3 3" xfId="3175"/>
    <cellStyle name="好_不用软件计算9.1不考虑经费管理评价xl 4" xfId="3176"/>
    <cellStyle name="好_财政供养人员 2 2" xfId="3177"/>
    <cellStyle name="好_财政供养人员 2 3" xfId="3178"/>
    <cellStyle name="好_财政供养人员 3" xfId="3179"/>
    <cellStyle name="好_财政供养人员 3 2" xfId="3180"/>
    <cellStyle name="好_财政供养人员 3 2 2" xfId="3181"/>
    <cellStyle name="好_财政供养人员 3 3" xfId="3182"/>
    <cellStyle name="好_财政供养人员 4" xfId="3183"/>
    <cellStyle name="好_城建部门 2" xfId="3184"/>
    <cellStyle name="好_地方配套按人均增幅控制8.30xl" xfId="3185"/>
    <cellStyle name="好_地方配套按人均增幅控制8.30xl 2 2 2" xfId="3186"/>
    <cellStyle name="好_地方配套按人均增幅控制8.30xl 2 3" xfId="3187"/>
    <cellStyle name="好_地方配套按人均增幅控制8.30一般预算平均增幅、人均可用财力平均增幅两次控制、社会治安系数调整、案件数调整xl" xfId="3188"/>
    <cellStyle name="好_地方配套按人均增幅控制8.30一般预算平均增幅、人均可用财力平均增幅两次控制、社会治安系数调整、案件数调整xl 2" xfId="3189"/>
    <cellStyle name="好_地方配套按人均增幅控制8.30一般预算平均增幅、人均可用财力平均增幅两次控制、社会治安系数调整、案件数调整xl 2 2" xfId="3190"/>
    <cellStyle name="好_地方配套按人均增幅控制8.30一般预算平均增幅、人均可用财力平均增幅两次控制、社会治安系数调整、案件数调整xl 2 3" xfId="3191"/>
    <cellStyle name="好_地方配套按人均增幅控制8.30一般预算平均增幅、人均可用财力平均增幅两次控制、社会治安系数调整、案件数调整xl 3" xfId="3192"/>
    <cellStyle name="好_地方配套按人均增幅控制8.30一般预算平均增幅、人均可用财力平均增幅两次控制、社会治安系数调整、案件数调整xl 3 2" xfId="3193"/>
    <cellStyle name="好_地方配套按人均增幅控制8.30一般预算平均增幅、人均可用财力平均增幅两次控制、社会治安系数调整、案件数调整xl 3 2 2" xfId="3194"/>
    <cellStyle name="好_地方配套按人均增幅控制8.30一般预算平均增幅、人均可用财力平均增幅两次控制、社会治安系数调整、案件数调整xl 4" xfId="3195"/>
    <cellStyle name="好_地方配套按人均增幅控制8.31（调整结案率后）xl 3 2 2" xfId="3196"/>
    <cellStyle name="小数" xfId="3197"/>
    <cellStyle name="好_地方配套按人均增幅控制8.31（调整结案率后）xl 3 3" xfId="3198"/>
    <cellStyle name="好_第五部分(才淼、饶永宏）" xfId="3199"/>
    <cellStyle name="好_汇总 2 2 2" xfId="3200"/>
    <cellStyle name="好_汇总 3" xfId="3201"/>
    <cellStyle name="好_汇总 3 3" xfId="3202"/>
    <cellStyle name="好_汇总 4" xfId="3203"/>
    <cellStyle name="好_基础数据分析" xfId="3204"/>
    <cellStyle name="好_基础数据分析 2" xfId="3205"/>
    <cellStyle name="好_基础数据分析 2 2" xfId="3206"/>
    <cellStyle name="好_基础数据分析 2 3" xfId="3207"/>
    <cellStyle name="后继超链接 2 2" xfId="3208"/>
    <cellStyle name="好_基础数据分析 3 2 2" xfId="3209"/>
    <cellStyle name="好_基础数据分析 4" xfId="3210"/>
    <cellStyle name="好_建行" xfId="3211"/>
    <cellStyle name="好_建行 2" xfId="3212"/>
    <cellStyle name="好_建行 2 2" xfId="3213"/>
    <cellStyle name="好_建行 2 3" xfId="3214"/>
    <cellStyle name="好_建行 3" xfId="3215"/>
    <cellStyle name="好_建行 3 2" xfId="3216"/>
    <cellStyle name="好_建行 3 2 2" xfId="3217"/>
    <cellStyle name="好_建行 3 3" xfId="3218"/>
    <cellStyle name="好_建行 4" xfId="3219"/>
    <cellStyle name="好_奖励补助测算5.22测试" xfId="3220"/>
    <cellStyle name="日期 4" xfId="3221"/>
    <cellStyle name="好_奖励补助测算5.22测试 2 2 2" xfId="3222"/>
    <cellStyle name="好_奖励补助测算5.22测试 2 3" xfId="3223"/>
    <cellStyle name="好_奖励补助测算5.23新 2 2" xfId="3224"/>
    <cellStyle name="好_奖励补助测算5.23新 3" xfId="3225"/>
    <cellStyle name="好_奖励补助测算5.23新 3 2" xfId="3226"/>
    <cellStyle name="好_奖励补助测算5.23新 3 2 2" xfId="3227"/>
    <cellStyle name="好_奖励补助测算5.24冯铸" xfId="3228"/>
    <cellStyle name="好_奖励补助测算5.24冯铸 2" xfId="3229"/>
    <cellStyle name="好_奖励补助测算5.24冯铸 2 3" xfId="3230"/>
    <cellStyle name="好_奖励补助测算5.24冯铸 3" xfId="3231"/>
    <cellStyle name="好_奖励补助测算5.24冯铸 3 2" xfId="3232"/>
    <cellStyle name="好_奖励补助测算5.24冯铸 3 2 2" xfId="3233"/>
    <cellStyle name="好_奖励补助测算5.24冯铸 3 3" xfId="3234"/>
    <cellStyle name="强调 1 3 2" xfId="3235"/>
    <cellStyle name="好_奖励补助测算5.24冯铸 4" xfId="3236"/>
    <cellStyle name="好_奖励补助测算7.23" xfId="3237"/>
    <cellStyle name="好_奖励补助测算7.23 2" xfId="3238"/>
    <cellStyle name="好_奖励补助测算7.23 2 2" xfId="3239"/>
    <cellStyle name="好_奖励补助测算7.23 2 2 2" xfId="3240"/>
    <cellStyle name="好_奖励补助测算7.23 2 3" xfId="3241"/>
    <cellStyle name="好_奖励补助测算7.23 3" xfId="3242"/>
    <cellStyle name="好_奖励补助测算7.23 3 3" xfId="3243"/>
    <cellStyle name="好_奖励补助测算7.23 4" xfId="3244"/>
    <cellStyle name="好_奖励补助测算7.25 (version 1) (version 1) 2" xfId="3245"/>
    <cellStyle name="好_奖励补助测算7.25 (version 1) (version 1) 2 2 2" xfId="3246"/>
    <cellStyle name="好_奖励补助测算7.25 (version 1) (version 1) 2 3" xfId="3247"/>
    <cellStyle name="好_奖励补助测算7.25 (version 1) (version 1) 3" xfId="3248"/>
    <cellStyle name="好_奖励补助测算7.25 (version 1) (version 1) 3 3" xfId="3249"/>
    <cellStyle name="好_奖励补助测算7.25 (version 1) (version 1) 4" xfId="3250"/>
    <cellStyle name="好_奖励补助测算7.25 10" xfId="3251"/>
    <cellStyle name="好_奖励补助测算7.25 10 2" xfId="3252"/>
    <cellStyle name="好_奖励补助测算7.25 10 3" xfId="3253"/>
    <cellStyle name="好_奖励补助测算7.25 11 2" xfId="3254"/>
    <cellStyle name="好_奖励补助测算7.25 12" xfId="3255"/>
    <cellStyle name="好_奖励补助测算7.25 12 2" xfId="3256"/>
    <cellStyle name="好_奖励补助测算7.25 13" xfId="3257"/>
    <cellStyle name="好_奖励补助测算7.25 14" xfId="3258"/>
    <cellStyle name="好_奖励补助测算7.25 14 2" xfId="3259"/>
    <cellStyle name="好_奖励补助测算7.25 16 2" xfId="3260"/>
    <cellStyle name="好_奖励补助测算7.25 17" xfId="3261"/>
    <cellStyle name="好_奖励补助测算7.25 17 2" xfId="3262"/>
    <cellStyle name="好_奖励补助测算7.25 2" xfId="3263"/>
    <cellStyle name="好_奖励补助测算7.25 2 2" xfId="3264"/>
    <cellStyle name="好_奖励补助测算7.25 2 3" xfId="3265"/>
    <cellStyle name="貨幣 [0]_SGV" xfId="3266"/>
    <cellStyle name="好_奖励补助测算7.25 3" xfId="3267"/>
    <cellStyle name="好_奖励补助测算7.25 3 2" xfId="3268"/>
    <cellStyle name="千位分隔 2 2 4" xfId="3269"/>
    <cellStyle name="好_奖励补助测算7.25 3 2 2" xfId="3270"/>
    <cellStyle name="好_奖励补助测算7.25 3 3" xfId="3271"/>
    <cellStyle name="好_奖励补助测算7.25 4" xfId="3272"/>
    <cellStyle name="好_奖励补助测算7.25 4 2" xfId="3273"/>
    <cellStyle name="好_奖励补助测算7.25 4 2 2" xfId="3274"/>
    <cellStyle name="好_奖励补助测算7.25 4 3" xfId="3275"/>
    <cellStyle name="好_奖励补助测算7.25 5" xfId="3276"/>
    <cellStyle name="好_奖励补助测算7.25 6" xfId="3277"/>
    <cellStyle name="好_奖励补助测算7.25 7" xfId="3278"/>
    <cellStyle name="好_奖励补助测算7.25 7 2" xfId="3279"/>
    <cellStyle name="好_奖励补助测算7.25 7 2 2" xfId="3280"/>
    <cellStyle name="好_奖励补助测算7.25 7 3" xfId="3281"/>
    <cellStyle name="好_奖励补助测算7.25 8" xfId="3282"/>
    <cellStyle name="好_奖励补助测算7.25 8 2" xfId="3283"/>
    <cellStyle name="好_奖励补助测算7.25 8 2 2" xfId="3284"/>
    <cellStyle name="好_奖励补助测算7.25 9" xfId="3285"/>
    <cellStyle name="好_奖励补助测算7.25 9 2 2" xfId="3286"/>
    <cellStyle name="好_教育厅提供义务教育及高中教师人数（2009年1月6日）" xfId="3287"/>
    <cellStyle name="好_教育厅提供义务教育及高中教师人数（2009年1月6日） 2" xfId="3288"/>
    <cellStyle name="好_教育厅提供义务教育及高中教师人数（2009年1月6日） 3" xfId="3289"/>
    <cellStyle name="汇总 2 4" xfId="3290"/>
    <cellStyle name="好_教育厅提供义务教育及高中教师人数（2009年1月6日） 3 3" xfId="3291"/>
    <cellStyle name="好_教育厅提供义务教育及高中教师人数（2009年1月6日） 4" xfId="3292"/>
    <cellStyle name="好_历年教师人数 2" xfId="3293"/>
    <cellStyle name="好_丽江汇总 2" xfId="3294"/>
    <cellStyle name="好_三季度－表二" xfId="3295"/>
    <cellStyle name="好_三季度－表二 2 2 2" xfId="3296"/>
    <cellStyle name="好_三季度－表二 3 2" xfId="3297"/>
    <cellStyle name="好_三季度－表二 3 3" xfId="3298"/>
    <cellStyle name="好_三季度－表二 4" xfId="3299"/>
    <cellStyle name="好_卫生部门" xfId="3300"/>
    <cellStyle name="好_卫生部门 2" xfId="3301"/>
    <cellStyle name="好_卫生部门 2 2" xfId="3302"/>
    <cellStyle name="好_卫生部门 2 2 2" xfId="3303"/>
    <cellStyle name="好_文体广播部门 2" xfId="3304"/>
    <cellStyle name="好_下半年禁吸戒毒经费1000万元" xfId="3305"/>
    <cellStyle name="好_下半年禁吸戒毒经费1000万元 2" xfId="3306"/>
    <cellStyle name="好_下半年禁吸戒毒经费1000万元 2 2" xfId="3307"/>
    <cellStyle name="好_下半年禁吸戒毒经费1000万元 3" xfId="3308"/>
    <cellStyle name="好_下半年禁吸戒毒经费1000万元 3 2 2" xfId="3309"/>
    <cellStyle name="好_下半年禁吸戒毒经费1000万元 3 3" xfId="3310"/>
    <cellStyle name="好_县公司" xfId="3311"/>
    <cellStyle name="好_县公司 2" xfId="3312"/>
    <cellStyle name="好_县公司 2 2" xfId="3313"/>
    <cellStyle name="好_县公司 2 2 2" xfId="3314"/>
    <cellStyle name="好_县公司 3" xfId="3315"/>
    <cellStyle name="好_县公司 3 2" xfId="3316"/>
    <cellStyle name="好_县公司 3 2 2" xfId="3317"/>
    <cellStyle name="好_县级公安机关公用经费标准奖励测算方案（定稿） 2" xfId="3318"/>
    <cellStyle name="好_县级公安机关公用经费标准奖励测算方案（定稿） 2 2" xfId="3319"/>
    <cellStyle name="好_县级公安机关公用经费标准奖励测算方案（定稿） 2 2 2" xfId="3320"/>
    <cellStyle name="好_县级公安机关公用经费标准奖励测算方案（定稿） 2 3" xfId="3321"/>
    <cellStyle name="好_县级公安机关公用经费标准奖励测算方案（定稿） 3" xfId="3322"/>
    <cellStyle name="好_县级公安机关公用经费标准奖励测算方案（定稿） 3 2" xfId="3323"/>
    <cellStyle name="好_县级公安机关公用经费标准奖励测算方案（定稿） 3 3" xfId="3324"/>
    <cellStyle name="好_县级基础数据 2" xfId="3325"/>
    <cellStyle name="好_业务工作量指标" xfId="3326"/>
    <cellStyle name="好_业务工作量指标 2" xfId="3327"/>
    <cellStyle name="好_业务工作量指标 3" xfId="3328"/>
    <cellStyle name="好_业务工作量指标 3 2" xfId="3329"/>
    <cellStyle name="好_业务工作量指标 3 2 2" xfId="3330"/>
    <cellStyle name="好_业务工作量指标 3 3" xfId="3331"/>
    <cellStyle name="好_业务工作量指标 4" xfId="3332"/>
    <cellStyle name="好_义务教育阶段教职工人数（教育厅提供最终）" xfId="3333"/>
    <cellStyle name="好_义务教育阶段教职工人数（教育厅提供最终） 2" xfId="3334"/>
    <cellStyle name="好_义务教育阶段教职工人数（教育厅提供最终） 2 2" xfId="3335"/>
    <cellStyle name="好_义务教育阶段教职工人数（教育厅提供最终） 2 2 2" xfId="3336"/>
    <cellStyle name="好_义务教育阶段教职工人数（教育厅提供最终） 2 3" xfId="3337"/>
    <cellStyle name="好_义务教育阶段教职工人数（教育厅提供最终） 3" xfId="3338"/>
    <cellStyle name="好_义务教育阶段教职工人数（教育厅提供最终） 3 2" xfId="3339"/>
    <cellStyle name="好_义务教育阶段教职工人数（教育厅提供最终） 3 2 2" xfId="3340"/>
    <cellStyle name="好_义务教育阶段教职工人数（教育厅提供最终） 4" xfId="3341"/>
    <cellStyle name="好_云南农村义务教育统计表" xfId="3342"/>
    <cellStyle name="好_云南农村义务教育统计表 2" xfId="3343"/>
    <cellStyle name="好_云南农村义务教育统计表 2 2" xfId="3344"/>
    <cellStyle name="好_云南农村义务教育统计表 2 2 2" xfId="3345"/>
    <cellStyle name="好_云南省2008年中小学教师人数统计表 2" xfId="3346"/>
    <cellStyle name="好_云南省2008年中小学教职工情况（教育厅提供20090101加工整理）" xfId="3347"/>
    <cellStyle name="㼿㼿㼿㼿㼿㼿㼿㼿㼿㼿㼿? 3" xfId="3348"/>
    <cellStyle name="好_云南省2008年中小学教职工情况（教育厅提供20090101加工整理） 2" xfId="3349"/>
    <cellStyle name="㼿㼿㼿㼿㼿㼿㼿㼿㼿㼿㼿? 4" xfId="3350"/>
    <cellStyle name="好_云南省2008年中小学教职工情况（教育厅提供20090101加工整理） 3" xfId="3351"/>
    <cellStyle name="好_云南省2008年中小学教职工情况（教育厅提供20090101加工整理） 3 2" xfId="3352"/>
    <cellStyle name="好_云南省2008年中小学教职工情况（教育厅提供20090101加工整理） 3 2 2" xfId="3353"/>
    <cellStyle name="好_云南省2008年转移支付测算——州市本级考核部分及政策性测算" xfId="3354"/>
    <cellStyle name="好_云南省2008年转移支付测算——州市本级考核部分及政策性测算 2" xfId="3355"/>
    <cellStyle name="好_云南省2008年转移支付测算——州市本级考核部分及政策性测算 3" xfId="3356"/>
    <cellStyle name="好_云南省2008年转移支付测算——州市本级考核部分及政策性测算 3 2" xfId="3357"/>
    <cellStyle name="好_云南省2008年转移支付测算——州市本级考核部分及政策性测算 3 2 2" xfId="3358"/>
    <cellStyle name="好_云南省2008年转移支付测算——州市本级考核部分及政策性测算 3 3" xfId="3359"/>
    <cellStyle name="好_云南省2008年转移支付测算——州市本级考核部分及政策性测算 4" xfId="3360"/>
    <cellStyle name="好_云南水利电力有限公司 2 2" xfId="3361"/>
    <cellStyle name="好_云南水利电力有限公司 2 3" xfId="3362"/>
    <cellStyle name="好_云南水利电力有限公司 3" xfId="3363"/>
    <cellStyle name="好_云南水利电力有限公司 3 2" xfId="3364"/>
    <cellStyle name="好_云南水利电力有限公司 3 2 2" xfId="3365"/>
    <cellStyle name="好_云南水利电力有限公司 3 3" xfId="3366"/>
    <cellStyle name="好_指标四 2 2" xfId="3367"/>
    <cellStyle name="货币 2" xfId="3368"/>
    <cellStyle name="好_指标五" xfId="3369"/>
    <cellStyle name="货币 2 2" xfId="3370"/>
    <cellStyle name="好_指标五 2" xfId="3371"/>
    <cellStyle name="好_重点项目表2012 (2) 2 2" xfId="3372"/>
    <cellStyle name="好_重点项目表2012 (2) 2 2 2" xfId="3373"/>
    <cellStyle name="好_重点项目表2012 (2) 2 3" xfId="3374"/>
    <cellStyle name="好_重点项目表2012 (2) 3" xfId="3375"/>
    <cellStyle name="好_重点项目表2012 (2) 3 2" xfId="3376"/>
    <cellStyle name="好_重点项目表2012 (2) 3 3" xfId="3377"/>
    <cellStyle name="后继超级链接" xfId="3378"/>
    <cellStyle name="后继超级链接 2" xfId="3379"/>
    <cellStyle name="后继超级链接 2 2" xfId="3380"/>
    <cellStyle name="后继超级链接 2 3" xfId="3381"/>
    <cellStyle name="后继超级链接 3" xfId="3382"/>
    <cellStyle name="后继超链接 2 2 2" xfId="3383"/>
    <cellStyle name="后继超链接 2 3" xfId="3384"/>
    <cellStyle name="货币 2 3" xfId="3385"/>
    <cellStyle name="货币 2 3 2" xfId="3386"/>
    <cellStyle name="货币 2 4" xfId="3387"/>
    <cellStyle name="货币 2 4 2" xfId="3388"/>
    <cellStyle name="货币 2 5" xfId="3389"/>
    <cellStyle name="货币 2 5 2" xfId="3390"/>
    <cellStyle name="货币 2 6" xfId="3391"/>
    <cellStyle name="计算 2" xfId="3392"/>
    <cellStyle name="计算 2 2" xfId="3393"/>
    <cellStyle name="计算 2 2 3" xfId="3394"/>
    <cellStyle name="检查单元格 2" xfId="3395"/>
    <cellStyle name="检查单元格 2 2" xfId="3396"/>
    <cellStyle name="解释性文本 2 2" xfId="3397"/>
    <cellStyle name="借出原因" xfId="3398"/>
    <cellStyle name="借出原因 2" xfId="3399"/>
    <cellStyle name="借出原因 3" xfId="3400"/>
    <cellStyle name="链接单元格 2" xfId="3401"/>
    <cellStyle name="霓付_ +Foil &amp; -FOIL &amp; PAPER" xfId="3402"/>
    <cellStyle name="烹拳 [0]_ +Foil &amp; -FOIL &amp; PAPER" xfId="3403"/>
    <cellStyle name="普通_ 白土" xfId="3404"/>
    <cellStyle name="千分位[0]_ 白土" xfId="3405"/>
    <cellStyle name="千位[0]_ 方正PC" xfId="3406"/>
    <cellStyle name="千位分隔 11" xfId="3407"/>
    <cellStyle name="千位分隔 2" xfId="3408"/>
    <cellStyle name="千位分隔 2 2 2" xfId="3409"/>
    <cellStyle name="千位分隔 2 2 2 2" xfId="3410"/>
    <cellStyle name="千位分隔 2 2 3" xfId="3411"/>
    <cellStyle name="千位分隔 2 3" xfId="3412"/>
    <cellStyle name="千位分隔 2 8" xfId="3413"/>
    <cellStyle name="千位分隔 3 2 2" xfId="3414"/>
    <cellStyle name="千位分隔 3 2 2 2" xfId="3415"/>
    <cellStyle name="千位分隔 3 2 3" xfId="3416"/>
    <cellStyle name="千位分隔 3 3" xfId="3417"/>
    <cellStyle name="千位分隔 3 3 2" xfId="3418"/>
    <cellStyle name="千位分隔 3 4" xfId="3419"/>
    <cellStyle name="千位分隔 3 4 2" xfId="3420"/>
    <cellStyle name="千位分隔 4" xfId="3421"/>
    <cellStyle name="千位分隔 4 2" xfId="3422"/>
    <cellStyle name="千位分隔 4 2 2" xfId="3423"/>
    <cellStyle name="千位分隔 5" xfId="3424"/>
    <cellStyle name="千位分隔 6 2" xfId="3425"/>
    <cellStyle name="千位分隔 6 3" xfId="3426"/>
    <cellStyle name="千位分隔 7 2" xfId="3427"/>
    <cellStyle name="千位分隔 8 2" xfId="3428"/>
    <cellStyle name="千位分隔 9" xfId="3429"/>
    <cellStyle name="千位分隔 9 2" xfId="3430"/>
    <cellStyle name="千位分隔[0] 2 3 2" xfId="3431"/>
    <cellStyle name="强调 1" xfId="3432"/>
    <cellStyle name="强调 1 2" xfId="3433"/>
    <cellStyle name="强调 1 3" xfId="3434"/>
    <cellStyle name="强调 2 2 2" xfId="3435"/>
    <cellStyle name="强调 2 3" xfId="3436"/>
    <cellStyle name="强调 2 3 2" xfId="3437"/>
    <cellStyle name="强调 2 4" xfId="3438"/>
    <cellStyle name="强调 2 4 2" xfId="3439"/>
    <cellStyle name="强调 3 2" xfId="3440"/>
    <cellStyle name="强调 3 2 2" xfId="3441"/>
    <cellStyle name="强调 3 3" xfId="3442"/>
    <cellStyle name="强调 3 3 2" xfId="3443"/>
    <cellStyle name="强调文字颜色 5 2" xfId="3444"/>
    <cellStyle name="商品名称 3" xfId="3445"/>
    <cellStyle name="适中 2" xfId="3446"/>
    <cellStyle name="数量 3" xfId="3447"/>
    <cellStyle name="数字" xfId="3448"/>
    <cellStyle name="数字 2" xfId="3449"/>
    <cellStyle name="注释 2 2 5" xfId="3450"/>
    <cellStyle name="数字 2 2" xfId="3451"/>
    <cellStyle name="数字 2 2 2" xfId="3452"/>
    <cellStyle name="数字 2 2 2 2" xfId="3453"/>
    <cellStyle name="数字 2 2 3" xfId="3454"/>
    <cellStyle name="数字 2 3 2" xfId="3455"/>
    <cellStyle name="数字 3" xfId="3456"/>
    <cellStyle name="数字 3 2" xfId="3457"/>
    <cellStyle name="数字 3 2 2" xfId="3458"/>
    <cellStyle name="数字 3 3" xfId="3459"/>
    <cellStyle name="数字 4" xfId="3460"/>
    <cellStyle name="数字 4 2" xfId="3461"/>
    <cellStyle name="数字 4 2 2" xfId="3462"/>
    <cellStyle name="数字 4 3" xfId="3463"/>
    <cellStyle name="数字 5" xfId="3464"/>
    <cellStyle name="数字 5 2" xfId="3465"/>
    <cellStyle name="数字 6" xfId="3466"/>
    <cellStyle name="㼿㼿㼿㼿㼿㼿㼿㼿㼿㼿㼿? 2" xfId="3467"/>
    <cellStyle name="㼿㼿㼿㼿㼿㼿㼿㼿㼿㼿㼿? 2 2" xfId="3468"/>
    <cellStyle name="未定义" xfId="3469"/>
    <cellStyle name="未定义 2" xfId="3470"/>
    <cellStyle name="未定义 3" xfId="3471"/>
    <cellStyle name="小数 2" xfId="3472"/>
    <cellStyle name="小数 2 2 2" xfId="3473"/>
    <cellStyle name="小数 2 2 3" xfId="3474"/>
    <cellStyle name="小数 2 3" xfId="3475"/>
    <cellStyle name="小数 2 3 2" xfId="3476"/>
    <cellStyle name="小数 2 3 2 2" xfId="3477"/>
    <cellStyle name="小数 2 3 3" xfId="3478"/>
    <cellStyle name="小数 2 4" xfId="3479"/>
    <cellStyle name="小数 2 5" xfId="3480"/>
    <cellStyle name="小数 3 2 2" xfId="3481"/>
    <cellStyle name="小数 3 3" xfId="3482"/>
    <cellStyle name="样式 1" xfId="3483"/>
    <cellStyle name="一般_SGV" xfId="3484"/>
    <cellStyle name="昗弨_Pacific Region P&amp;L" xfId="3485"/>
    <cellStyle name="寘嬫愗傝_Region Orders (2)" xfId="3486"/>
    <cellStyle name="注释 2" xfId="3487"/>
    <cellStyle name="注释 2 2" xfId="3488"/>
    <cellStyle name="注释 2 2 2" xfId="3489"/>
    <cellStyle name="注释 2 2 2 3" xfId="3490"/>
    <cellStyle name="注释 2 2 3" xfId="3491"/>
    <cellStyle name="注释 2 2 3 2" xfId="3492"/>
    <cellStyle name="注释 2 2 3 3" xfId="3493"/>
    <cellStyle name="注释 2 2 4" xfId="3494"/>
    <cellStyle name="注释 2 3" xfId="3495"/>
    <cellStyle name="注释 2 3 2" xfId="3496"/>
    <cellStyle name="注释 2 3 3" xfId="3497"/>
    <cellStyle name="注释 2 4" xfId="3498"/>
    <cellStyle name="注释 2 4 2" xfId="3499"/>
    <cellStyle name="注释 2 4 3" xfId="3500"/>
    <cellStyle name="注释 2 5 2" xfId="350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IK47"/>
  <sheetViews>
    <sheetView showZeros="0" workbookViewId="0">
      <pane xSplit="1" ySplit="4" topLeftCell="B13" activePane="bottomRight" state="frozen"/>
      <selection/>
      <selection pane="topRight"/>
      <selection pane="bottomLeft"/>
      <selection pane="bottomRight" activeCell="D20" sqref="D22 D20"/>
    </sheetView>
  </sheetViews>
  <sheetFormatPr defaultColWidth="8.625" defaultRowHeight="14.25"/>
  <cols>
    <col min="1" max="1" width="42.625" style="167" customWidth="1"/>
    <col min="2" max="2" width="10.875" style="168" customWidth="1"/>
    <col min="3" max="3" width="10.625" style="168" customWidth="1"/>
    <col min="4" max="4" width="11" style="169" customWidth="1"/>
    <col min="5" max="5" width="9" style="167" customWidth="1"/>
    <col min="6" max="6" width="19.875" style="167" customWidth="1"/>
    <col min="7" max="7" width="4.875" style="167" customWidth="1"/>
    <col min="8" max="19" width="9" style="167" customWidth="1"/>
    <col min="20" max="242" width="8.625" style="167" customWidth="1"/>
    <col min="243" max="16384" width="8.625" style="97"/>
  </cols>
  <sheetData>
    <row r="1" ht="34.5" customHeight="1" spans="1:5">
      <c r="A1" s="170" t="s">
        <v>0</v>
      </c>
      <c r="B1" s="170"/>
      <c r="C1" s="170"/>
      <c r="D1" s="170"/>
      <c r="E1" s="170"/>
    </row>
    <row r="2" s="19" customFormat="1" ht="20.1" customHeight="1" spans="1:242">
      <c r="A2" s="97" t="s">
        <v>1</v>
      </c>
      <c r="B2" s="99"/>
      <c r="C2" s="99"/>
      <c r="D2" s="171" t="s">
        <v>2</v>
      </c>
      <c r="E2" s="171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6"/>
      <c r="DC2" s="166"/>
      <c r="DD2" s="166"/>
      <c r="DE2" s="166"/>
      <c r="DF2" s="166"/>
      <c r="DG2" s="166"/>
      <c r="DH2" s="166"/>
      <c r="DI2" s="166"/>
      <c r="DJ2" s="166"/>
      <c r="DK2" s="166"/>
      <c r="DL2" s="166"/>
      <c r="DM2" s="166"/>
      <c r="DN2" s="166"/>
      <c r="DO2" s="166"/>
      <c r="DP2" s="166"/>
      <c r="DQ2" s="166"/>
      <c r="DR2" s="166"/>
      <c r="DS2" s="166"/>
      <c r="DT2" s="166"/>
      <c r="DU2" s="166"/>
      <c r="DV2" s="166"/>
      <c r="DW2" s="166"/>
      <c r="DX2" s="166"/>
      <c r="DY2" s="166"/>
      <c r="DZ2" s="166"/>
      <c r="EA2" s="166"/>
      <c r="EB2" s="166"/>
      <c r="EC2" s="166"/>
      <c r="ED2" s="166"/>
      <c r="EE2" s="166"/>
      <c r="EF2" s="166"/>
      <c r="EG2" s="166"/>
      <c r="EH2" s="166"/>
      <c r="EI2" s="166"/>
      <c r="EJ2" s="166"/>
      <c r="EK2" s="166"/>
      <c r="EL2" s="166"/>
      <c r="EM2" s="166"/>
      <c r="EN2" s="166"/>
      <c r="EO2" s="166"/>
      <c r="EP2" s="166"/>
      <c r="EQ2" s="166"/>
      <c r="ER2" s="166"/>
      <c r="ES2" s="166"/>
      <c r="ET2" s="166"/>
      <c r="EU2" s="166"/>
      <c r="EV2" s="166"/>
      <c r="EW2" s="166"/>
      <c r="EX2" s="166"/>
      <c r="EY2" s="166"/>
      <c r="EZ2" s="166"/>
      <c r="FA2" s="166"/>
      <c r="FB2" s="166"/>
      <c r="FC2" s="166"/>
      <c r="FD2" s="166"/>
      <c r="FE2" s="166"/>
      <c r="FF2" s="166"/>
      <c r="FG2" s="166"/>
      <c r="FH2" s="166"/>
      <c r="FI2" s="166"/>
      <c r="FJ2" s="166"/>
      <c r="FK2" s="166"/>
      <c r="FL2" s="166"/>
      <c r="FM2" s="166"/>
      <c r="FN2" s="166"/>
      <c r="FO2" s="166"/>
      <c r="FP2" s="166"/>
      <c r="FQ2" s="166"/>
      <c r="FR2" s="166"/>
      <c r="FS2" s="166"/>
      <c r="FT2" s="166"/>
      <c r="FU2" s="166"/>
      <c r="FV2" s="166"/>
      <c r="FW2" s="166"/>
      <c r="FX2" s="166"/>
      <c r="FY2" s="166"/>
      <c r="FZ2" s="166"/>
      <c r="GA2" s="166"/>
      <c r="GB2" s="166"/>
      <c r="GC2" s="166"/>
      <c r="GD2" s="166"/>
      <c r="GE2" s="166"/>
      <c r="GF2" s="166"/>
      <c r="GG2" s="166"/>
      <c r="GH2" s="166"/>
      <c r="GI2" s="166"/>
      <c r="GJ2" s="166"/>
      <c r="GK2" s="166"/>
      <c r="GL2" s="166"/>
      <c r="GM2" s="166"/>
      <c r="GN2" s="166"/>
      <c r="GO2" s="166"/>
      <c r="GP2" s="166"/>
      <c r="GQ2" s="166"/>
      <c r="GR2" s="166"/>
      <c r="GS2" s="166"/>
      <c r="GT2" s="166"/>
      <c r="GU2" s="166"/>
      <c r="GV2" s="166"/>
      <c r="GW2" s="166"/>
      <c r="GX2" s="166"/>
      <c r="GY2" s="166"/>
      <c r="GZ2" s="166"/>
      <c r="HA2" s="166"/>
      <c r="HB2" s="166"/>
      <c r="HC2" s="166"/>
      <c r="HD2" s="166"/>
      <c r="HE2" s="166"/>
      <c r="HF2" s="166"/>
      <c r="HG2" s="166"/>
      <c r="HH2" s="166"/>
      <c r="HI2" s="166"/>
      <c r="HJ2" s="166"/>
      <c r="HK2" s="166"/>
      <c r="HL2" s="166"/>
      <c r="HM2" s="166"/>
      <c r="HN2" s="166"/>
      <c r="HO2" s="166"/>
      <c r="HP2" s="166"/>
      <c r="HQ2" s="166"/>
      <c r="HR2" s="166"/>
      <c r="HS2" s="166"/>
      <c r="HT2" s="166"/>
      <c r="HU2" s="166"/>
      <c r="HV2" s="166"/>
      <c r="HW2" s="166"/>
      <c r="HX2" s="166"/>
      <c r="HY2" s="166"/>
      <c r="HZ2" s="166"/>
      <c r="IA2" s="166"/>
      <c r="IB2" s="166"/>
      <c r="IC2" s="166"/>
      <c r="ID2" s="166"/>
      <c r="IE2" s="166"/>
      <c r="IF2" s="166"/>
      <c r="IG2" s="166"/>
      <c r="IH2" s="166"/>
    </row>
    <row r="3" s="19" customFormat="1" ht="30" customHeight="1" spans="1:242">
      <c r="A3" s="155" t="s">
        <v>3</v>
      </c>
      <c r="B3" s="172" t="s">
        <v>4</v>
      </c>
      <c r="C3" s="172" t="s">
        <v>5</v>
      </c>
      <c r="D3" s="172" t="s">
        <v>6</v>
      </c>
      <c r="E3" s="157" t="s">
        <v>7</v>
      </c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6"/>
      <c r="BQ3" s="166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D3" s="166"/>
      <c r="DE3" s="166"/>
      <c r="DF3" s="166"/>
      <c r="DG3" s="166"/>
      <c r="DH3" s="166"/>
      <c r="DI3" s="166"/>
      <c r="DJ3" s="166"/>
      <c r="DK3" s="166"/>
      <c r="DL3" s="166"/>
      <c r="DM3" s="166"/>
      <c r="DN3" s="166"/>
      <c r="DO3" s="166"/>
      <c r="DP3" s="166"/>
      <c r="DQ3" s="166"/>
      <c r="DR3" s="166"/>
      <c r="DS3" s="166"/>
      <c r="DT3" s="166"/>
      <c r="DU3" s="166"/>
      <c r="DV3" s="166"/>
      <c r="DW3" s="166"/>
      <c r="DX3" s="166"/>
      <c r="DY3" s="166"/>
      <c r="DZ3" s="166"/>
      <c r="EA3" s="166"/>
      <c r="EB3" s="166"/>
      <c r="EC3" s="166"/>
      <c r="ED3" s="166"/>
      <c r="EE3" s="166"/>
      <c r="EF3" s="166"/>
      <c r="EG3" s="166"/>
      <c r="EH3" s="166"/>
      <c r="EI3" s="166"/>
      <c r="EJ3" s="166"/>
      <c r="EK3" s="166"/>
      <c r="EL3" s="166"/>
      <c r="EM3" s="166"/>
      <c r="EN3" s="166"/>
      <c r="EO3" s="166"/>
      <c r="EP3" s="166"/>
      <c r="EQ3" s="166"/>
      <c r="ER3" s="166"/>
      <c r="ES3" s="166"/>
      <c r="ET3" s="166"/>
      <c r="EU3" s="166"/>
      <c r="EV3" s="166"/>
      <c r="EW3" s="166"/>
      <c r="EX3" s="166"/>
      <c r="EY3" s="166"/>
      <c r="EZ3" s="166"/>
      <c r="FA3" s="166"/>
      <c r="FB3" s="166"/>
      <c r="FC3" s="166"/>
      <c r="FD3" s="166"/>
      <c r="FE3" s="166"/>
      <c r="FF3" s="166"/>
      <c r="FG3" s="166"/>
      <c r="FH3" s="166"/>
      <c r="FI3" s="166"/>
      <c r="FJ3" s="166"/>
      <c r="FK3" s="166"/>
      <c r="FL3" s="166"/>
      <c r="FM3" s="166"/>
      <c r="FN3" s="166"/>
      <c r="FO3" s="166"/>
      <c r="FP3" s="166"/>
      <c r="FQ3" s="166"/>
      <c r="FR3" s="166"/>
      <c r="FS3" s="166"/>
      <c r="FT3" s="166"/>
      <c r="FU3" s="166"/>
      <c r="FV3" s="166"/>
      <c r="FW3" s="166"/>
      <c r="FX3" s="166"/>
      <c r="FY3" s="166"/>
      <c r="FZ3" s="166"/>
      <c r="GA3" s="166"/>
      <c r="GB3" s="166"/>
      <c r="GC3" s="166"/>
      <c r="GD3" s="166"/>
      <c r="GE3" s="166"/>
      <c r="GF3" s="166"/>
      <c r="GG3" s="166"/>
      <c r="GH3" s="166"/>
      <c r="GI3" s="166"/>
      <c r="GJ3" s="166"/>
      <c r="GK3" s="166"/>
      <c r="GL3" s="166"/>
      <c r="GM3" s="166"/>
      <c r="GN3" s="166"/>
      <c r="GO3" s="166"/>
      <c r="GP3" s="166"/>
      <c r="GQ3" s="166"/>
      <c r="GR3" s="166"/>
      <c r="GS3" s="166"/>
      <c r="GT3" s="166"/>
      <c r="GU3" s="166"/>
      <c r="GV3" s="166"/>
      <c r="GW3" s="166"/>
      <c r="GX3" s="166"/>
      <c r="GY3" s="166"/>
      <c r="GZ3" s="166"/>
      <c r="HA3" s="166"/>
      <c r="HB3" s="166"/>
      <c r="HC3" s="166"/>
      <c r="HD3" s="166"/>
      <c r="HE3" s="166"/>
      <c r="HF3" s="166"/>
      <c r="HG3" s="166"/>
      <c r="HH3" s="166"/>
      <c r="HI3" s="166"/>
      <c r="HJ3" s="166"/>
      <c r="HK3" s="166"/>
      <c r="HL3" s="166"/>
      <c r="HM3" s="166"/>
      <c r="HN3" s="166"/>
      <c r="HO3" s="166"/>
      <c r="HP3" s="166"/>
      <c r="HQ3" s="166"/>
      <c r="HR3" s="166"/>
      <c r="HS3" s="166"/>
      <c r="HT3" s="166"/>
      <c r="HU3" s="166"/>
      <c r="HV3" s="166"/>
      <c r="HW3" s="166"/>
      <c r="HX3" s="166"/>
      <c r="HY3" s="166"/>
      <c r="HZ3" s="166"/>
      <c r="IA3" s="166"/>
      <c r="IB3" s="166"/>
      <c r="IC3" s="166"/>
      <c r="ID3" s="166"/>
      <c r="IE3" s="166"/>
      <c r="IF3" s="166"/>
      <c r="IG3" s="166"/>
      <c r="IH3" s="166"/>
    </row>
    <row r="4" s="19" customFormat="1" ht="23.25" customHeight="1" spans="1:242">
      <c r="A4" s="173"/>
      <c r="B4" s="172"/>
      <c r="C4" s="172"/>
      <c r="D4" s="172"/>
      <c r="E4" s="157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66"/>
      <c r="ES4" s="166"/>
      <c r="ET4" s="166"/>
      <c r="EU4" s="166"/>
      <c r="EV4" s="166"/>
      <c r="EW4" s="166"/>
      <c r="EX4" s="166"/>
      <c r="EY4" s="166"/>
      <c r="EZ4" s="166"/>
      <c r="FA4" s="166"/>
      <c r="FB4" s="166"/>
      <c r="FC4" s="166"/>
      <c r="FD4" s="166"/>
      <c r="FE4" s="166"/>
      <c r="FF4" s="166"/>
      <c r="FG4" s="166"/>
      <c r="FH4" s="166"/>
      <c r="FI4" s="166"/>
      <c r="FJ4" s="166"/>
      <c r="FK4" s="166"/>
      <c r="FL4" s="166"/>
      <c r="FM4" s="166"/>
      <c r="FN4" s="166"/>
      <c r="FO4" s="166"/>
      <c r="FP4" s="166"/>
      <c r="FQ4" s="166"/>
      <c r="FR4" s="166"/>
      <c r="FS4" s="166"/>
      <c r="FT4" s="166"/>
      <c r="FU4" s="166"/>
      <c r="FV4" s="166"/>
      <c r="FW4" s="166"/>
      <c r="FX4" s="166"/>
      <c r="FY4" s="166"/>
      <c r="FZ4" s="166"/>
      <c r="GA4" s="166"/>
      <c r="GB4" s="166"/>
      <c r="GC4" s="166"/>
      <c r="GD4" s="166"/>
      <c r="GE4" s="166"/>
      <c r="GF4" s="166"/>
      <c r="GG4" s="166"/>
      <c r="GH4" s="166"/>
      <c r="GI4" s="166"/>
      <c r="GJ4" s="166"/>
      <c r="GK4" s="166"/>
      <c r="GL4" s="166"/>
      <c r="GM4" s="166"/>
      <c r="GN4" s="166"/>
      <c r="GO4" s="166"/>
      <c r="GP4" s="166"/>
      <c r="GQ4" s="166"/>
      <c r="GR4" s="166"/>
      <c r="GS4" s="166"/>
      <c r="GT4" s="166"/>
      <c r="GU4" s="166"/>
      <c r="GV4" s="166"/>
      <c r="GW4" s="166"/>
      <c r="GX4" s="166"/>
      <c r="GY4" s="166"/>
      <c r="GZ4" s="166"/>
      <c r="HA4" s="166"/>
      <c r="HB4" s="166"/>
      <c r="HC4" s="166"/>
      <c r="HD4" s="166"/>
      <c r="HE4" s="166"/>
      <c r="HF4" s="166"/>
      <c r="HG4" s="166"/>
      <c r="HH4" s="166"/>
      <c r="HI4" s="166"/>
      <c r="HJ4" s="166"/>
      <c r="HK4" s="166"/>
      <c r="HL4" s="166"/>
      <c r="HM4" s="166"/>
      <c r="HN4" s="166"/>
      <c r="HO4" s="166"/>
      <c r="HP4" s="166"/>
      <c r="HQ4" s="166"/>
      <c r="HR4" s="166"/>
      <c r="HS4" s="166"/>
      <c r="HT4" s="166"/>
      <c r="HU4" s="166"/>
      <c r="HV4" s="166"/>
      <c r="HW4" s="166"/>
      <c r="HX4" s="166"/>
      <c r="HY4" s="166"/>
      <c r="HZ4" s="166"/>
      <c r="IA4" s="166"/>
      <c r="IB4" s="166"/>
      <c r="IC4" s="166"/>
      <c r="ID4" s="166"/>
      <c r="IE4" s="166"/>
      <c r="IF4" s="166"/>
      <c r="IG4" s="166"/>
      <c r="IH4" s="166"/>
    </row>
    <row r="5" s="19" customFormat="1" ht="34.5" customHeight="1" spans="1:242">
      <c r="A5" s="145" t="s">
        <v>8</v>
      </c>
      <c r="B5" s="174">
        <v>14400</v>
      </c>
      <c r="C5" s="174">
        <v>14400</v>
      </c>
      <c r="D5" s="174">
        <v>14846</v>
      </c>
      <c r="E5" s="17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  <c r="ER5" s="166"/>
      <c r="ES5" s="166"/>
      <c r="ET5" s="166"/>
      <c r="EU5" s="166"/>
      <c r="EV5" s="166"/>
      <c r="EW5" s="166"/>
      <c r="EX5" s="166"/>
      <c r="EY5" s="166"/>
      <c r="EZ5" s="166"/>
      <c r="FA5" s="166"/>
      <c r="FB5" s="166"/>
      <c r="FC5" s="166"/>
      <c r="FD5" s="166"/>
      <c r="FE5" s="166"/>
      <c r="FF5" s="166"/>
      <c r="FG5" s="166"/>
      <c r="FH5" s="166"/>
      <c r="FI5" s="166"/>
      <c r="FJ5" s="166"/>
      <c r="FK5" s="166"/>
      <c r="FL5" s="166"/>
      <c r="FM5" s="166"/>
      <c r="FN5" s="166"/>
      <c r="FO5" s="166"/>
      <c r="FP5" s="166"/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6"/>
      <c r="GC5" s="166"/>
      <c r="GD5" s="166"/>
      <c r="GE5" s="166"/>
      <c r="GF5" s="166"/>
      <c r="GG5" s="166"/>
      <c r="GH5" s="166"/>
      <c r="GI5" s="166"/>
      <c r="GJ5" s="166"/>
      <c r="GK5" s="166"/>
      <c r="GL5" s="166"/>
      <c r="GM5" s="166"/>
      <c r="GN5" s="166"/>
      <c r="GO5" s="166"/>
      <c r="GP5" s="166"/>
      <c r="GQ5" s="166"/>
      <c r="GR5" s="166"/>
      <c r="GS5" s="166"/>
      <c r="GT5" s="166"/>
      <c r="GU5" s="166"/>
      <c r="GV5" s="166"/>
      <c r="GW5" s="166"/>
      <c r="GX5" s="166"/>
      <c r="GY5" s="166"/>
      <c r="GZ5" s="166"/>
      <c r="HA5" s="166"/>
      <c r="HB5" s="166"/>
      <c r="HC5" s="166"/>
      <c r="HD5" s="166"/>
      <c r="HE5" s="166"/>
      <c r="HF5" s="166"/>
      <c r="HG5" s="166"/>
      <c r="HH5" s="166"/>
      <c r="HI5" s="166"/>
      <c r="HJ5" s="166"/>
      <c r="HK5" s="166"/>
      <c r="HL5" s="166"/>
      <c r="HM5" s="166"/>
      <c r="HN5" s="166"/>
      <c r="HO5" s="166"/>
      <c r="HP5" s="166"/>
      <c r="HQ5" s="166"/>
      <c r="HR5" s="166"/>
      <c r="HS5" s="166"/>
      <c r="HT5" s="166"/>
      <c r="HU5" s="166"/>
      <c r="HV5" s="166"/>
      <c r="HW5" s="166"/>
      <c r="HX5" s="166"/>
      <c r="HY5" s="166"/>
      <c r="HZ5" s="166"/>
      <c r="IA5" s="166"/>
      <c r="IB5" s="166"/>
      <c r="IC5" s="166"/>
      <c r="ID5" s="166"/>
      <c r="IE5" s="166"/>
      <c r="IF5" s="166"/>
      <c r="IG5" s="166"/>
      <c r="IH5" s="166"/>
    </row>
    <row r="6" s="166" customFormat="1" ht="34.5" customHeight="1" spans="1:245">
      <c r="A6" s="145" t="s">
        <v>9</v>
      </c>
      <c r="B6" s="176">
        <v>10830</v>
      </c>
      <c r="C6" s="176">
        <v>10830</v>
      </c>
      <c r="D6" s="176">
        <v>11147</v>
      </c>
      <c r="E6" s="175"/>
      <c r="II6" s="19"/>
      <c r="IJ6" s="19"/>
      <c r="IK6" s="19"/>
    </row>
    <row r="7" s="166" customFormat="1" ht="34.5" customHeight="1" spans="1:245">
      <c r="A7" s="145" t="s">
        <v>10</v>
      </c>
      <c r="B7" s="174">
        <v>3570</v>
      </c>
      <c r="C7" s="174">
        <v>3570</v>
      </c>
      <c r="D7" s="174">
        <v>3699</v>
      </c>
      <c r="E7" s="175"/>
      <c r="II7" s="19"/>
      <c r="IJ7" s="19"/>
      <c r="IK7" s="19"/>
    </row>
    <row r="8" s="166" customFormat="1" ht="34.5" customHeight="1" spans="1:245">
      <c r="A8" s="145" t="s">
        <v>11</v>
      </c>
      <c r="B8" s="176">
        <v>630</v>
      </c>
      <c r="C8" s="176">
        <v>630</v>
      </c>
      <c r="D8" s="176">
        <v>586</v>
      </c>
      <c r="E8" s="175"/>
      <c r="II8" s="19"/>
      <c r="IJ8" s="19"/>
      <c r="IK8" s="19"/>
    </row>
    <row r="9" s="166" customFormat="1" ht="34.5" customHeight="1" spans="1:245">
      <c r="A9" s="145" t="s">
        <v>12</v>
      </c>
      <c r="B9" s="176">
        <v>1680</v>
      </c>
      <c r="C9" s="176">
        <v>1680</v>
      </c>
      <c r="D9" s="176">
        <v>351</v>
      </c>
      <c r="E9" s="175"/>
      <c r="II9" s="19"/>
      <c r="IJ9" s="19"/>
      <c r="IK9" s="19"/>
    </row>
    <row r="10" s="166" customFormat="1" ht="34.5" customHeight="1" spans="1:245">
      <c r="A10" s="145" t="s">
        <v>13</v>
      </c>
      <c r="B10" s="176">
        <v>210</v>
      </c>
      <c r="C10" s="176">
        <v>210</v>
      </c>
      <c r="D10" s="176">
        <v>123</v>
      </c>
      <c r="E10" s="175"/>
      <c r="II10" s="19"/>
      <c r="IJ10" s="19"/>
      <c r="IK10" s="19"/>
    </row>
    <row r="11" s="166" customFormat="1" ht="34.5" customHeight="1" spans="1:245">
      <c r="A11" s="145" t="s">
        <v>14</v>
      </c>
      <c r="B11" s="176">
        <v>735</v>
      </c>
      <c r="C11" s="176">
        <v>735</v>
      </c>
      <c r="D11" s="176">
        <v>2418</v>
      </c>
      <c r="E11" s="175"/>
      <c r="II11" s="19"/>
      <c r="IJ11" s="19"/>
      <c r="IK11" s="19"/>
    </row>
    <row r="12" s="166" customFormat="1" ht="34.5" customHeight="1" spans="1:245">
      <c r="A12" s="145" t="s">
        <v>15</v>
      </c>
      <c r="B12" s="176"/>
      <c r="C12" s="176"/>
      <c r="D12" s="176">
        <v>197</v>
      </c>
      <c r="E12" s="175"/>
      <c r="II12" s="19"/>
      <c r="IJ12" s="19"/>
      <c r="IK12" s="19"/>
    </row>
    <row r="13" s="166" customFormat="1" ht="34.5" customHeight="1" spans="1:245">
      <c r="A13" s="145" t="s">
        <v>16</v>
      </c>
      <c r="B13" s="176">
        <v>315</v>
      </c>
      <c r="C13" s="176">
        <v>315</v>
      </c>
      <c r="D13" s="176">
        <v>24</v>
      </c>
      <c r="E13" s="175"/>
      <c r="II13" s="19"/>
      <c r="IJ13" s="19"/>
      <c r="IK13" s="19"/>
    </row>
    <row r="14" s="166" customFormat="1" ht="34.5" customHeight="1" spans="1:245">
      <c r="A14" s="145" t="s">
        <v>17</v>
      </c>
      <c r="B14" s="176">
        <v>92404</v>
      </c>
      <c r="C14" s="176">
        <v>116306</v>
      </c>
      <c r="D14" s="176">
        <v>119483</v>
      </c>
      <c r="E14" s="175"/>
      <c r="II14" s="19"/>
      <c r="IJ14" s="19"/>
      <c r="IK14" s="19"/>
    </row>
    <row r="15" s="166" customFormat="1" ht="34.5" customHeight="1" spans="1:245">
      <c r="A15" s="145" t="s">
        <v>18</v>
      </c>
      <c r="B15" s="176">
        <v>125000</v>
      </c>
      <c r="C15" s="176">
        <v>128000</v>
      </c>
      <c r="D15" s="176">
        <v>141439</v>
      </c>
      <c r="E15" s="175"/>
      <c r="II15" s="19"/>
      <c r="IJ15" s="19"/>
      <c r="IK15" s="19"/>
    </row>
    <row r="16" s="166" customFormat="1" ht="34.5" customHeight="1" spans="1:245">
      <c r="A16" s="145" t="s">
        <v>19</v>
      </c>
      <c r="B16" s="176">
        <v>24389</v>
      </c>
      <c r="C16" s="176">
        <v>9903</v>
      </c>
      <c r="D16" s="176">
        <v>2182</v>
      </c>
      <c r="E16" s="175"/>
      <c r="II16" s="19"/>
      <c r="IJ16" s="19"/>
      <c r="IK16" s="19"/>
    </row>
    <row r="17" s="166" customFormat="1" ht="34.5" customHeight="1" spans="1:245">
      <c r="A17" s="145" t="s">
        <v>20</v>
      </c>
      <c r="B17" s="176">
        <v>10000</v>
      </c>
      <c r="C17" s="176">
        <v>5784</v>
      </c>
      <c r="D17" s="176">
        <v>5784</v>
      </c>
      <c r="E17" s="175"/>
      <c r="II17" s="19"/>
      <c r="IJ17" s="19"/>
      <c r="IK17" s="19"/>
    </row>
    <row r="18" s="166" customFormat="1" ht="34.5" customHeight="1" spans="1:245">
      <c r="A18" s="145" t="s">
        <v>21</v>
      </c>
      <c r="B18" s="176"/>
      <c r="C18" s="176"/>
      <c r="D18" s="176">
        <v>8700</v>
      </c>
      <c r="E18" s="175"/>
      <c r="II18" s="19"/>
      <c r="IJ18" s="19"/>
      <c r="IK18" s="19"/>
    </row>
    <row r="19" s="166" customFormat="1" ht="34.5" customHeight="1" spans="1:245">
      <c r="A19" s="145" t="s">
        <v>22</v>
      </c>
      <c r="B19" s="176"/>
      <c r="C19" s="176"/>
      <c r="D19" s="176">
        <v>1487</v>
      </c>
      <c r="E19" s="175"/>
      <c r="II19" s="19"/>
      <c r="IJ19" s="19"/>
      <c r="IK19" s="19"/>
    </row>
    <row r="20" s="166" customFormat="1" ht="34.5" customHeight="1" spans="1:245">
      <c r="A20" s="145" t="s">
        <v>23</v>
      </c>
      <c r="B20" s="163">
        <v>4393</v>
      </c>
      <c r="C20" s="163">
        <v>4393</v>
      </c>
      <c r="D20" s="163">
        <v>4666</v>
      </c>
      <c r="E20" s="175"/>
      <c r="II20" s="19"/>
      <c r="IJ20" s="19"/>
      <c r="IK20" s="19"/>
    </row>
    <row r="21" s="166" customFormat="1" ht="34.5" customHeight="1" spans="1:245">
      <c r="A21" s="113" t="s">
        <v>24</v>
      </c>
      <c r="B21" s="176"/>
      <c r="C21" s="176"/>
      <c r="D21" s="176">
        <v>70</v>
      </c>
      <c r="E21" s="175"/>
      <c r="II21" s="19"/>
      <c r="IJ21" s="19"/>
      <c r="IK21" s="19"/>
    </row>
    <row r="22" s="166" customFormat="1" ht="34.5" customHeight="1" spans="1:245">
      <c r="A22" s="113" t="s">
        <v>25</v>
      </c>
      <c r="B22" s="176">
        <f>B5+B14+B15+B16+B17+B18-B20</f>
        <v>261800</v>
      </c>
      <c r="C22" s="176">
        <f>C5+C14+C15+C16+C17+C18-C20</f>
        <v>270000</v>
      </c>
      <c r="D22" s="176">
        <f>D5+D14+D15+D16+D17+D18-D20+D19+D21</f>
        <v>289325</v>
      </c>
      <c r="E22" s="175"/>
      <c r="II22" s="19"/>
      <c r="IJ22" s="19"/>
      <c r="IK22" s="19"/>
    </row>
    <row r="23" s="19" customFormat="1" ht="27.75" customHeight="1" spans="1:242">
      <c r="A23" s="178"/>
      <c r="B23" s="179"/>
      <c r="C23" s="179"/>
      <c r="D23" s="179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6"/>
      <c r="BQ23" s="166"/>
      <c r="BR23" s="166"/>
      <c r="BS23" s="166"/>
      <c r="BT23" s="166"/>
      <c r="BU23" s="166"/>
      <c r="BV23" s="166"/>
      <c r="BW23" s="166"/>
      <c r="BX23" s="166"/>
      <c r="BY23" s="166"/>
      <c r="BZ23" s="166"/>
      <c r="CA23" s="166"/>
      <c r="CB23" s="166"/>
      <c r="CC23" s="166"/>
      <c r="CD23" s="166"/>
      <c r="CE23" s="166"/>
      <c r="CF23" s="166"/>
      <c r="CG23" s="166"/>
      <c r="CH23" s="166"/>
      <c r="CI23" s="166"/>
      <c r="CJ23" s="166"/>
      <c r="CK23" s="166"/>
      <c r="CL23" s="166"/>
      <c r="CM23" s="166"/>
      <c r="CN23" s="166"/>
      <c r="CO23" s="166"/>
      <c r="CP23" s="166"/>
      <c r="CQ23" s="166"/>
      <c r="CR23" s="166"/>
      <c r="CS23" s="166"/>
      <c r="CT23" s="166"/>
      <c r="CU23" s="166"/>
      <c r="CV23" s="166"/>
      <c r="CW23" s="166"/>
      <c r="CX23" s="166"/>
      <c r="CY23" s="166"/>
      <c r="CZ23" s="166"/>
      <c r="DA23" s="166"/>
      <c r="DB23" s="166"/>
      <c r="DC23" s="166"/>
      <c r="DD23" s="166"/>
      <c r="DE23" s="166"/>
      <c r="DF23" s="166"/>
      <c r="DG23" s="166"/>
      <c r="DH23" s="166"/>
      <c r="DI23" s="166"/>
      <c r="DJ23" s="166"/>
      <c r="DK23" s="166"/>
      <c r="DL23" s="166"/>
      <c r="DM23" s="166"/>
      <c r="DN23" s="166"/>
      <c r="DO23" s="166"/>
      <c r="DP23" s="166"/>
      <c r="DQ23" s="166"/>
      <c r="DR23" s="166"/>
      <c r="DS23" s="166"/>
      <c r="DT23" s="166"/>
      <c r="DU23" s="166"/>
      <c r="DV23" s="166"/>
      <c r="DW23" s="166"/>
      <c r="DX23" s="166"/>
      <c r="DY23" s="166"/>
      <c r="DZ23" s="166"/>
      <c r="EA23" s="166"/>
      <c r="EB23" s="166"/>
      <c r="EC23" s="166"/>
      <c r="ED23" s="166"/>
      <c r="EE23" s="166"/>
      <c r="EF23" s="166"/>
      <c r="EG23" s="166"/>
      <c r="EH23" s="166"/>
      <c r="EI23" s="166"/>
      <c r="EJ23" s="166"/>
      <c r="EK23" s="166"/>
      <c r="EL23" s="166"/>
      <c r="EM23" s="166"/>
      <c r="EN23" s="166"/>
      <c r="EO23" s="166"/>
      <c r="EP23" s="166"/>
      <c r="EQ23" s="166"/>
      <c r="ER23" s="166"/>
      <c r="ES23" s="166"/>
      <c r="ET23" s="166"/>
      <c r="EU23" s="166"/>
      <c r="EV23" s="166"/>
      <c r="EW23" s="166"/>
      <c r="EX23" s="166"/>
      <c r="EY23" s="166"/>
      <c r="EZ23" s="166"/>
      <c r="FA23" s="166"/>
      <c r="FB23" s="166"/>
      <c r="FC23" s="166"/>
      <c r="FD23" s="166"/>
      <c r="FE23" s="166"/>
      <c r="FF23" s="166"/>
      <c r="FG23" s="166"/>
      <c r="FH23" s="166"/>
      <c r="FI23" s="166"/>
      <c r="FJ23" s="166"/>
      <c r="FK23" s="166"/>
      <c r="FL23" s="166"/>
      <c r="FM23" s="166"/>
      <c r="FN23" s="166"/>
      <c r="FO23" s="166"/>
      <c r="FP23" s="166"/>
      <c r="FQ23" s="166"/>
      <c r="FR23" s="166"/>
      <c r="FS23" s="166"/>
      <c r="FT23" s="166"/>
      <c r="FU23" s="166"/>
      <c r="FV23" s="166"/>
      <c r="FW23" s="166"/>
      <c r="FX23" s="166"/>
      <c r="FY23" s="166"/>
      <c r="FZ23" s="166"/>
      <c r="GA23" s="166"/>
      <c r="GB23" s="166"/>
      <c r="GC23" s="166"/>
      <c r="GD23" s="166"/>
      <c r="GE23" s="166"/>
      <c r="GF23" s="166"/>
      <c r="GG23" s="166"/>
      <c r="GH23" s="166"/>
      <c r="GI23" s="166"/>
      <c r="GJ23" s="166"/>
      <c r="GK23" s="166"/>
      <c r="GL23" s="166"/>
      <c r="GM23" s="166"/>
      <c r="GN23" s="166"/>
      <c r="GO23" s="166"/>
      <c r="GP23" s="166"/>
      <c r="GQ23" s="166"/>
      <c r="GR23" s="166"/>
      <c r="GS23" s="166"/>
      <c r="GT23" s="166"/>
      <c r="GU23" s="166"/>
      <c r="GV23" s="166"/>
      <c r="GW23" s="166"/>
      <c r="GX23" s="166"/>
      <c r="GY23" s="166"/>
      <c r="GZ23" s="166"/>
      <c r="HA23" s="166"/>
      <c r="HB23" s="166"/>
      <c r="HC23" s="166"/>
      <c r="HD23" s="166"/>
      <c r="HE23" s="166"/>
      <c r="HF23" s="166"/>
      <c r="HG23" s="166"/>
      <c r="HH23" s="166"/>
      <c r="HI23" s="166"/>
      <c r="HJ23" s="166"/>
      <c r="HK23" s="166"/>
      <c r="HL23" s="166"/>
      <c r="HM23" s="166"/>
      <c r="HN23" s="166"/>
      <c r="HO23" s="166"/>
      <c r="HP23" s="166"/>
      <c r="HQ23" s="166"/>
      <c r="HR23" s="166"/>
      <c r="HS23" s="166"/>
      <c r="HT23" s="166"/>
      <c r="HU23" s="166"/>
      <c r="HV23" s="166"/>
      <c r="HW23" s="166"/>
      <c r="HX23" s="166"/>
      <c r="HY23" s="166"/>
      <c r="HZ23" s="166"/>
      <c r="IA23" s="166"/>
      <c r="IB23" s="166"/>
      <c r="IC23" s="166"/>
      <c r="ID23" s="166"/>
      <c r="IE23" s="166"/>
      <c r="IF23" s="166"/>
      <c r="IG23" s="166"/>
      <c r="IH23" s="166"/>
    </row>
    <row r="24" s="19" customFormat="1" ht="57" customHeight="1" spans="1:242">
      <c r="A24" s="178"/>
      <c r="B24" s="179"/>
      <c r="C24" s="179"/>
      <c r="D24" s="179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166"/>
      <c r="BR24" s="166"/>
      <c r="BS24" s="166"/>
      <c r="BT24" s="166"/>
      <c r="BU24" s="166"/>
      <c r="BV24" s="166"/>
      <c r="BW24" s="166"/>
      <c r="BX24" s="166"/>
      <c r="BY24" s="166"/>
      <c r="BZ24" s="166"/>
      <c r="CA24" s="166"/>
      <c r="CB24" s="166"/>
      <c r="CC24" s="166"/>
      <c r="CD24" s="166"/>
      <c r="CE24" s="166"/>
      <c r="CF24" s="166"/>
      <c r="CG24" s="166"/>
      <c r="CH24" s="166"/>
      <c r="CI24" s="166"/>
      <c r="CJ24" s="166"/>
      <c r="CK24" s="166"/>
      <c r="CL24" s="166"/>
      <c r="CM24" s="166"/>
      <c r="CN24" s="166"/>
      <c r="CO24" s="166"/>
      <c r="CP24" s="166"/>
      <c r="CQ24" s="166"/>
      <c r="CR24" s="166"/>
      <c r="CS24" s="166"/>
      <c r="CT24" s="166"/>
      <c r="CU24" s="166"/>
      <c r="CV24" s="166"/>
      <c r="CW24" s="166"/>
      <c r="CX24" s="166"/>
      <c r="CY24" s="166"/>
      <c r="CZ24" s="166"/>
      <c r="DA24" s="166"/>
      <c r="DB24" s="166"/>
      <c r="DC24" s="166"/>
      <c r="DD24" s="166"/>
      <c r="DE24" s="166"/>
      <c r="DF24" s="166"/>
      <c r="DG24" s="166"/>
      <c r="DH24" s="166"/>
      <c r="DI24" s="166"/>
      <c r="DJ24" s="166"/>
      <c r="DK24" s="166"/>
      <c r="DL24" s="166"/>
      <c r="DM24" s="166"/>
      <c r="DN24" s="166"/>
      <c r="DO24" s="166"/>
      <c r="DP24" s="166"/>
      <c r="DQ24" s="166"/>
      <c r="DR24" s="166"/>
      <c r="DS24" s="166"/>
      <c r="DT24" s="166"/>
      <c r="DU24" s="166"/>
      <c r="DV24" s="166"/>
      <c r="DW24" s="166"/>
      <c r="DX24" s="166"/>
      <c r="DY24" s="166"/>
      <c r="DZ24" s="166"/>
      <c r="EA24" s="166"/>
      <c r="EB24" s="166"/>
      <c r="EC24" s="166"/>
      <c r="ED24" s="166"/>
      <c r="EE24" s="166"/>
      <c r="EF24" s="166"/>
      <c r="EG24" s="166"/>
      <c r="EH24" s="166"/>
      <c r="EI24" s="166"/>
      <c r="EJ24" s="166"/>
      <c r="EK24" s="166"/>
      <c r="EL24" s="166"/>
      <c r="EM24" s="166"/>
      <c r="EN24" s="166"/>
      <c r="EO24" s="166"/>
      <c r="EP24" s="166"/>
      <c r="EQ24" s="166"/>
      <c r="ER24" s="166"/>
      <c r="ES24" s="166"/>
      <c r="ET24" s="166"/>
      <c r="EU24" s="166"/>
      <c r="EV24" s="166"/>
      <c r="EW24" s="166"/>
      <c r="EX24" s="166"/>
      <c r="EY24" s="166"/>
      <c r="EZ24" s="166"/>
      <c r="FA24" s="166"/>
      <c r="FB24" s="166"/>
      <c r="FC24" s="166"/>
      <c r="FD24" s="166"/>
      <c r="FE24" s="166"/>
      <c r="FF24" s="166"/>
      <c r="FG24" s="166"/>
      <c r="FH24" s="166"/>
      <c r="FI24" s="166"/>
      <c r="FJ24" s="166"/>
      <c r="FK24" s="166"/>
      <c r="FL24" s="166"/>
      <c r="FM24" s="166"/>
      <c r="FN24" s="166"/>
      <c r="FO24" s="166"/>
      <c r="FP24" s="166"/>
      <c r="FQ24" s="166"/>
      <c r="FR24" s="166"/>
      <c r="FS24" s="166"/>
      <c r="FT24" s="166"/>
      <c r="FU24" s="166"/>
      <c r="FV24" s="166"/>
      <c r="FW24" s="166"/>
      <c r="FX24" s="166"/>
      <c r="FY24" s="166"/>
      <c r="FZ24" s="166"/>
      <c r="GA24" s="166"/>
      <c r="GB24" s="166"/>
      <c r="GC24" s="166"/>
      <c r="GD24" s="166"/>
      <c r="GE24" s="166"/>
      <c r="GF24" s="166"/>
      <c r="GG24" s="166"/>
      <c r="GH24" s="166"/>
      <c r="GI24" s="166"/>
      <c r="GJ24" s="166"/>
      <c r="GK24" s="166"/>
      <c r="GL24" s="166"/>
      <c r="GM24" s="166"/>
      <c r="GN24" s="166"/>
      <c r="GO24" s="166"/>
      <c r="GP24" s="166"/>
      <c r="GQ24" s="166"/>
      <c r="GR24" s="166"/>
      <c r="GS24" s="166"/>
      <c r="GT24" s="166"/>
      <c r="GU24" s="166"/>
      <c r="GV24" s="166"/>
      <c r="GW24" s="166"/>
      <c r="GX24" s="166"/>
      <c r="GY24" s="166"/>
      <c r="GZ24" s="166"/>
      <c r="HA24" s="166"/>
      <c r="HB24" s="166"/>
      <c r="HC24" s="166"/>
      <c r="HD24" s="166"/>
      <c r="HE24" s="166"/>
      <c r="HF24" s="166"/>
      <c r="HG24" s="166"/>
      <c r="HH24" s="166"/>
      <c r="HI24" s="166"/>
      <c r="HJ24" s="166"/>
      <c r="HK24" s="166"/>
      <c r="HL24" s="166"/>
      <c r="HM24" s="166"/>
      <c r="HN24" s="166"/>
      <c r="HO24" s="166"/>
      <c r="HP24" s="166"/>
      <c r="HQ24" s="166"/>
      <c r="HR24" s="166"/>
      <c r="HS24" s="166"/>
      <c r="HT24" s="166"/>
      <c r="HU24" s="166"/>
      <c r="HV24" s="166"/>
      <c r="HW24" s="166"/>
      <c r="HX24" s="166"/>
      <c r="HY24" s="166"/>
      <c r="HZ24" s="166"/>
      <c r="IA24" s="166"/>
      <c r="IB24" s="166"/>
      <c r="IC24" s="166"/>
      <c r="ID24" s="166"/>
      <c r="IE24" s="166"/>
      <c r="IF24" s="166"/>
      <c r="IG24" s="166"/>
      <c r="IH24" s="166"/>
    </row>
    <row r="25" s="19" customFormat="1" ht="12" spans="1:242">
      <c r="A25" s="166"/>
      <c r="B25" s="180"/>
      <c r="C25" s="180"/>
      <c r="D25" s="180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166"/>
      <c r="BS25" s="166"/>
      <c r="BT25" s="166"/>
      <c r="BU25" s="166"/>
      <c r="BV25" s="166"/>
      <c r="BW25" s="166"/>
      <c r="BX25" s="166"/>
      <c r="BY25" s="166"/>
      <c r="BZ25" s="166"/>
      <c r="CA25" s="166"/>
      <c r="CB25" s="166"/>
      <c r="CC25" s="166"/>
      <c r="CD25" s="166"/>
      <c r="CE25" s="166"/>
      <c r="CF25" s="166"/>
      <c r="CG25" s="166"/>
      <c r="CH25" s="166"/>
      <c r="CI25" s="166"/>
      <c r="CJ25" s="166"/>
      <c r="CK25" s="166"/>
      <c r="CL25" s="166"/>
      <c r="CM25" s="166"/>
      <c r="CN25" s="166"/>
      <c r="CO25" s="166"/>
      <c r="CP25" s="166"/>
      <c r="CQ25" s="166"/>
      <c r="CR25" s="166"/>
      <c r="CS25" s="166"/>
      <c r="CT25" s="166"/>
      <c r="CU25" s="166"/>
      <c r="CV25" s="166"/>
      <c r="CW25" s="166"/>
      <c r="CX25" s="166"/>
      <c r="CY25" s="166"/>
      <c r="CZ25" s="166"/>
      <c r="DA25" s="166"/>
      <c r="DB25" s="166"/>
      <c r="DC25" s="166"/>
      <c r="DD25" s="166"/>
      <c r="DE25" s="166"/>
      <c r="DF25" s="166"/>
      <c r="DG25" s="166"/>
      <c r="DH25" s="166"/>
      <c r="DI25" s="166"/>
      <c r="DJ25" s="166"/>
      <c r="DK25" s="166"/>
      <c r="DL25" s="166"/>
      <c r="DM25" s="166"/>
      <c r="DN25" s="166"/>
      <c r="DO25" s="166"/>
      <c r="DP25" s="166"/>
      <c r="DQ25" s="166"/>
      <c r="DR25" s="166"/>
      <c r="DS25" s="166"/>
      <c r="DT25" s="166"/>
      <c r="DU25" s="166"/>
      <c r="DV25" s="166"/>
      <c r="DW25" s="166"/>
      <c r="DX25" s="166"/>
      <c r="DY25" s="166"/>
      <c r="DZ25" s="166"/>
      <c r="EA25" s="166"/>
      <c r="EB25" s="166"/>
      <c r="EC25" s="166"/>
      <c r="ED25" s="166"/>
      <c r="EE25" s="166"/>
      <c r="EF25" s="166"/>
      <c r="EG25" s="166"/>
      <c r="EH25" s="166"/>
      <c r="EI25" s="166"/>
      <c r="EJ25" s="166"/>
      <c r="EK25" s="166"/>
      <c r="EL25" s="166"/>
      <c r="EM25" s="166"/>
      <c r="EN25" s="166"/>
      <c r="EO25" s="166"/>
      <c r="EP25" s="166"/>
      <c r="EQ25" s="166"/>
      <c r="ER25" s="166"/>
      <c r="ES25" s="166"/>
      <c r="ET25" s="166"/>
      <c r="EU25" s="166"/>
      <c r="EV25" s="166"/>
      <c r="EW25" s="166"/>
      <c r="EX25" s="166"/>
      <c r="EY25" s="166"/>
      <c r="EZ25" s="166"/>
      <c r="FA25" s="166"/>
      <c r="FB25" s="166"/>
      <c r="FC25" s="166"/>
      <c r="FD25" s="166"/>
      <c r="FE25" s="166"/>
      <c r="FF25" s="166"/>
      <c r="FG25" s="166"/>
      <c r="FH25" s="166"/>
      <c r="FI25" s="166"/>
      <c r="FJ25" s="166"/>
      <c r="FK25" s="166"/>
      <c r="FL25" s="166"/>
      <c r="FM25" s="166"/>
      <c r="FN25" s="166"/>
      <c r="FO25" s="166"/>
      <c r="FP25" s="166"/>
      <c r="FQ25" s="166"/>
      <c r="FR25" s="166"/>
      <c r="FS25" s="166"/>
      <c r="FT25" s="166"/>
      <c r="FU25" s="166"/>
      <c r="FV25" s="166"/>
      <c r="FW25" s="166"/>
      <c r="FX25" s="166"/>
      <c r="FY25" s="166"/>
      <c r="FZ25" s="166"/>
      <c r="GA25" s="166"/>
      <c r="GB25" s="166"/>
      <c r="GC25" s="166"/>
      <c r="GD25" s="166"/>
      <c r="GE25" s="166"/>
      <c r="GF25" s="166"/>
      <c r="GG25" s="166"/>
      <c r="GH25" s="166"/>
      <c r="GI25" s="166"/>
      <c r="GJ25" s="166"/>
      <c r="GK25" s="166"/>
      <c r="GL25" s="166"/>
      <c r="GM25" s="166"/>
      <c r="GN25" s="166"/>
      <c r="GO25" s="166"/>
      <c r="GP25" s="166"/>
      <c r="GQ25" s="166"/>
      <c r="GR25" s="166"/>
      <c r="GS25" s="166"/>
      <c r="GT25" s="166"/>
      <c r="GU25" s="166"/>
      <c r="GV25" s="166"/>
      <c r="GW25" s="166"/>
      <c r="GX25" s="166"/>
      <c r="GY25" s="166"/>
      <c r="GZ25" s="166"/>
      <c r="HA25" s="166"/>
      <c r="HB25" s="166"/>
      <c r="HC25" s="166"/>
      <c r="HD25" s="166"/>
      <c r="HE25" s="166"/>
      <c r="HF25" s="166"/>
      <c r="HG25" s="166"/>
      <c r="HH25" s="166"/>
      <c r="HI25" s="166"/>
      <c r="HJ25" s="166"/>
      <c r="HK25" s="166"/>
      <c r="HL25" s="166"/>
      <c r="HM25" s="166"/>
      <c r="HN25" s="166"/>
      <c r="HO25" s="166"/>
      <c r="HP25" s="166"/>
      <c r="HQ25" s="166"/>
      <c r="HR25" s="166"/>
      <c r="HS25" s="166"/>
      <c r="HT25" s="166"/>
      <c r="HU25" s="166"/>
      <c r="HV25" s="166"/>
      <c r="HW25" s="166"/>
      <c r="HX25" s="166"/>
      <c r="HY25" s="166"/>
      <c r="HZ25" s="166"/>
      <c r="IA25" s="166"/>
      <c r="IB25" s="166"/>
      <c r="IC25" s="166"/>
      <c r="ID25" s="166"/>
      <c r="IE25" s="166"/>
      <c r="IF25" s="166"/>
      <c r="IG25" s="166"/>
      <c r="IH25" s="166"/>
    </row>
    <row r="26" s="19" customFormat="1" ht="12" spans="1:242">
      <c r="A26" s="166"/>
      <c r="B26" s="180"/>
      <c r="C26" s="180"/>
      <c r="D26" s="180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166"/>
      <c r="BI26" s="166"/>
      <c r="BJ26" s="166"/>
      <c r="BK26" s="166"/>
      <c r="BL26" s="166"/>
      <c r="BM26" s="166"/>
      <c r="BN26" s="166"/>
      <c r="BO26" s="166"/>
      <c r="BP26" s="166"/>
      <c r="BQ26" s="166"/>
      <c r="BR26" s="166"/>
      <c r="BS26" s="166"/>
      <c r="BT26" s="166"/>
      <c r="BU26" s="166"/>
      <c r="BV26" s="166"/>
      <c r="BW26" s="166"/>
      <c r="BX26" s="166"/>
      <c r="BY26" s="166"/>
      <c r="BZ26" s="166"/>
      <c r="CA26" s="166"/>
      <c r="CB26" s="166"/>
      <c r="CC26" s="166"/>
      <c r="CD26" s="166"/>
      <c r="CE26" s="166"/>
      <c r="CF26" s="166"/>
      <c r="CG26" s="166"/>
      <c r="CH26" s="166"/>
      <c r="CI26" s="166"/>
      <c r="CJ26" s="166"/>
      <c r="CK26" s="166"/>
      <c r="CL26" s="166"/>
      <c r="CM26" s="166"/>
      <c r="CN26" s="166"/>
      <c r="CO26" s="166"/>
      <c r="CP26" s="166"/>
      <c r="CQ26" s="166"/>
      <c r="CR26" s="166"/>
      <c r="CS26" s="166"/>
      <c r="CT26" s="166"/>
      <c r="CU26" s="166"/>
      <c r="CV26" s="166"/>
      <c r="CW26" s="166"/>
      <c r="CX26" s="166"/>
      <c r="CY26" s="166"/>
      <c r="CZ26" s="166"/>
      <c r="DA26" s="166"/>
      <c r="DB26" s="166"/>
      <c r="DC26" s="166"/>
      <c r="DD26" s="166"/>
      <c r="DE26" s="166"/>
      <c r="DF26" s="166"/>
      <c r="DG26" s="166"/>
      <c r="DH26" s="166"/>
      <c r="DI26" s="166"/>
      <c r="DJ26" s="166"/>
      <c r="DK26" s="166"/>
      <c r="DL26" s="166"/>
      <c r="DM26" s="166"/>
      <c r="DN26" s="166"/>
      <c r="DO26" s="166"/>
      <c r="DP26" s="166"/>
      <c r="DQ26" s="166"/>
      <c r="DR26" s="166"/>
      <c r="DS26" s="166"/>
      <c r="DT26" s="166"/>
      <c r="DU26" s="166"/>
      <c r="DV26" s="166"/>
      <c r="DW26" s="166"/>
      <c r="DX26" s="166"/>
      <c r="DY26" s="166"/>
      <c r="DZ26" s="166"/>
      <c r="EA26" s="166"/>
      <c r="EB26" s="166"/>
      <c r="EC26" s="166"/>
      <c r="ED26" s="166"/>
      <c r="EE26" s="166"/>
      <c r="EF26" s="166"/>
      <c r="EG26" s="166"/>
      <c r="EH26" s="166"/>
      <c r="EI26" s="166"/>
      <c r="EJ26" s="166"/>
      <c r="EK26" s="166"/>
      <c r="EL26" s="166"/>
      <c r="EM26" s="166"/>
      <c r="EN26" s="166"/>
      <c r="EO26" s="166"/>
      <c r="EP26" s="166"/>
      <c r="EQ26" s="166"/>
      <c r="ER26" s="166"/>
      <c r="ES26" s="166"/>
      <c r="ET26" s="166"/>
      <c r="EU26" s="166"/>
      <c r="EV26" s="166"/>
      <c r="EW26" s="166"/>
      <c r="EX26" s="166"/>
      <c r="EY26" s="166"/>
      <c r="EZ26" s="166"/>
      <c r="FA26" s="166"/>
      <c r="FB26" s="166"/>
      <c r="FC26" s="166"/>
      <c r="FD26" s="166"/>
      <c r="FE26" s="166"/>
      <c r="FF26" s="166"/>
      <c r="FG26" s="166"/>
      <c r="FH26" s="166"/>
      <c r="FI26" s="166"/>
      <c r="FJ26" s="166"/>
      <c r="FK26" s="166"/>
      <c r="FL26" s="166"/>
      <c r="FM26" s="166"/>
      <c r="FN26" s="166"/>
      <c r="FO26" s="166"/>
      <c r="FP26" s="166"/>
      <c r="FQ26" s="166"/>
      <c r="FR26" s="166"/>
      <c r="FS26" s="166"/>
      <c r="FT26" s="166"/>
      <c r="FU26" s="166"/>
      <c r="FV26" s="166"/>
      <c r="FW26" s="166"/>
      <c r="FX26" s="166"/>
      <c r="FY26" s="166"/>
      <c r="FZ26" s="166"/>
      <c r="GA26" s="166"/>
      <c r="GB26" s="166"/>
      <c r="GC26" s="166"/>
      <c r="GD26" s="166"/>
      <c r="GE26" s="166"/>
      <c r="GF26" s="166"/>
      <c r="GG26" s="166"/>
      <c r="GH26" s="166"/>
      <c r="GI26" s="166"/>
      <c r="GJ26" s="166"/>
      <c r="GK26" s="166"/>
      <c r="GL26" s="166"/>
      <c r="GM26" s="166"/>
      <c r="GN26" s="166"/>
      <c r="GO26" s="166"/>
      <c r="GP26" s="166"/>
      <c r="GQ26" s="166"/>
      <c r="GR26" s="166"/>
      <c r="GS26" s="166"/>
      <c r="GT26" s="166"/>
      <c r="GU26" s="166"/>
      <c r="GV26" s="166"/>
      <c r="GW26" s="166"/>
      <c r="GX26" s="166"/>
      <c r="GY26" s="166"/>
      <c r="GZ26" s="166"/>
      <c r="HA26" s="166"/>
      <c r="HB26" s="166"/>
      <c r="HC26" s="166"/>
      <c r="HD26" s="166"/>
      <c r="HE26" s="166"/>
      <c r="HF26" s="166"/>
      <c r="HG26" s="166"/>
      <c r="HH26" s="166"/>
      <c r="HI26" s="166"/>
      <c r="HJ26" s="166"/>
      <c r="HK26" s="166"/>
      <c r="HL26" s="166"/>
      <c r="HM26" s="166"/>
      <c r="HN26" s="166"/>
      <c r="HO26" s="166"/>
      <c r="HP26" s="166"/>
      <c r="HQ26" s="166"/>
      <c r="HR26" s="166"/>
      <c r="HS26" s="166"/>
      <c r="HT26" s="166"/>
      <c r="HU26" s="166"/>
      <c r="HV26" s="166"/>
      <c r="HW26" s="166"/>
      <c r="HX26" s="166"/>
      <c r="HY26" s="166"/>
      <c r="HZ26" s="166"/>
      <c r="IA26" s="166"/>
      <c r="IB26" s="166"/>
      <c r="IC26" s="166"/>
      <c r="ID26" s="166"/>
      <c r="IE26" s="166"/>
      <c r="IF26" s="166"/>
      <c r="IG26" s="166"/>
      <c r="IH26" s="166"/>
    </row>
    <row r="27" s="19" customFormat="1" ht="12" spans="1:242">
      <c r="A27" s="166"/>
      <c r="B27" s="180"/>
      <c r="C27" s="180"/>
      <c r="D27" s="180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  <c r="CD27" s="166"/>
      <c r="CE27" s="166"/>
      <c r="CF27" s="166"/>
      <c r="CG27" s="166"/>
      <c r="CH27" s="166"/>
      <c r="CI27" s="166"/>
      <c r="CJ27" s="166"/>
      <c r="CK27" s="166"/>
      <c r="CL27" s="166"/>
      <c r="CM27" s="166"/>
      <c r="CN27" s="166"/>
      <c r="CO27" s="166"/>
      <c r="CP27" s="166"/>
      <c r="CQ27" s="166"/>
      <c r="CR27" s="166"/>
      <c r="CS27" s="166"/>
      <c r="CT27" s="166"/>
      <c r="CU27" s="166"/>
      <c r="CV27" s="166"/>
      <c r="CW27" s="166"/>
      <c r="CX27" s="166"/>
      <c r="CY27" s="166"/>
      <c r="CZ27" s="166"/>
      <c r="DA27" s="166"/>
      <c r="DB27" s="166"/>
      <c r="DC27" s="166"/>
      <c r="DD27" s="166"/>
      <c r="DE27" s="166"/>
      <c r="DF27" s="166"/>
      <c r="DG27" s="166"/>
      <c r="DH27" s="166"/>
      <c r="DI27" s="166"/>
      <c r="DJ27" s="166"/>
      <c r="DK27" s="166"/>
      <c r="DL27" s="166"/>
      <c r="DM27" s="166"/>
      <c r="DN27" s="166"/>
      <c r="DO27" s="166"/>
      <c r="DP27" s="166"/>
      <c r="DQ27" s="166"/>
      <c r="DR27" s="166"/>
      <c r="DS27" s="166"/>
      <c r="DT27" s="166"/>
      <c r="DU27" s="166"/>
      <c r="DV27" s="166"/>
      <c r="DW27" s="166"/>
      <c r="DX27" s="166"/>
      <c r="DY27" s="166"/>
      <c r="DZ27" s="166"/>
      <c r="EA27" s="166"/>
      <c r="EB27" s="166"/>
      <c r="EC27" s="166"/>
      <c r="ED27" s="166"/>
      <c r="EE27" s="166"/>
      <c r="EF27" s="166"/>
      <c r="EG27" s="166"/>
      <c r="EH27" s="166"/>
      <c r="EI27" s="166"/>
      <c r="EJ27" s="166"/>
      <c r="EK27" s="166"/>
      <c r="EL27" s="166"/>
      <c r="EM27" s="166"/>
      <c r="EN27" s="166"/>
      <c r="EO27" s="166"/>
      <c r="EP27" s="166"/>
      <c r="EQ27" s="166"/>
      <c r="ER27" s="166"/>
      <c r="ES27" s="166"/>
      <c r="ET27" s="166"/>
      <c r="EU27" s="166"/>
      <c r="EV27" s="166"/>
      <c r="EW27" s="166"/>
      <c r="EX27" s="166"/>
      <c r="EY27" s="166"/>
      <c r="EZ27" s="166"/>
      <c r="FA27" s="166"/>
      <c r="FB27" s="166"/>
      <c r="FC27" s="166"/>
      <c r="FD27" s="166"/>
      <c r="FE27" s="166"/>
      <c r="FF27" s="166"/>
      <c r="FG27" s="166"/>
      <c r="FH27" s="166"/>
      <c r="FI27" s="166"/>
      <c r="FJ27" s="166"/>
      <c r="FK27" s="166"/>
      <c r="FL27" s="166"/>
      <c r="FM27" s="166"/>
      <c r="FN27" s="166"/>
      <c r="FO27" s="166"/>
      <c r="FP27" s="166"/>
      <c r="FQ27" s="166"/>
      <c r="FR27" s="166"/>
      <c r="FS27" s="166"/>
      <c r="FT27" s="166"/>
      <c r="FU27" s="166"/>
      <c r="FV27" s="166"/>
      <c r="FW27" s="166"/>
      <c r="FX27" s="166"/>
      <c r="FY27" s="166"/>
      <c r="FZ27" s="166"/>
      <c r="GA27" s="166"/>
      <c r="GB27" s="166"/>
      <c r="GC27" s="166"/>
      <c r="GD27" s="166"/>
      <c r="GE27" s="166"/>
      <c r="GF27" s="166"/>
      <c r="GG27" s="166"/>
      <c r="GH27" s="166"/>
      <c r="GI27" s="166"/>
      <c r="GJ27" s="166"/>
      <c r="GK27" s="166"/>
      <c r="GL27" s="166"/>
      <c r="GM27" s="166"/>
      <c r="GN27" s="166"/>
      <c r="GO27" s="166"/>
      <c r="GP27" s="166"/>
      <c r="GQ27" s="166"/>
      <c r="GR27" s="166"/>
      <c r="GS27" s="166"/>
      <c r="GT27" s="166"/>
      <c r="GU27" s="166"/>
      <c r="GV27" s="166"/>
      <c r="GW27" s="166"/>
      <c r="GX27" s="166"/>
      <c r="GY27" s="166"/>
      <c r="GZ27" s="166"/>
      <c r="HA27" s="166"/>
      <c r="HB27" s="166"/>
      <c r="HC27" s="166"/>
      <c r="HD27" s="166"/>
      <c r="HE27" s="166"/>
      <c r="HF27" s="166"/>
      <c r="HG27" s="166"/>
      <c r="HH27" s="166"/>
      <c r="HI27" s="166"/>
      <c r="HJ27" s="166"/>
      <c r="HK27" s="166"/>
      <c r="HL27" s="166"/>
      <c r="HM27" s="166"/>
      <c r="HN27" s="166"/>
      <c r="HO27" s="166"/>
      <c r="HP27" s="166"/>
      <c r="HQ27" s="166"/>
      <c r="HR27" s="166"/>
      <c r="HS27" s="166"/>
      <c r="HT27" s="166"/>
      <c r="HU27" s="166"/>
      <c r="HV27" s="166"/>
      <c r="HW27" s="166"/>
      <c r="HX27" s="166"/>
      <c r="HY27" s="166"/>
      <c r="HZ27" s="166"/>
      <c r="IA27" s="166"/>
      <c r="IB27" s="166"/>
      <c r="IC27" s="166"/>
      <c r="ID27" s="166"/>
      <c r="IE27" s="166"/>
      <c r="IF27" s="166"/>
      <c r="IG27" s="166"/>
      <c r="IH27" s="166"/>
    </row>
    <row r="28" s="19" customFormat="1" ht="12" spans="1:242">
      <c r="A28" s="166"/>
      <c r="B28" s="180"/>
      <c r="C28" s="180"/>
      <c r="D28" s="180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6"/>
      <c r="BQ28" s="166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  <c r="CD28" s="166"/>
      <c r="CE28" s="166"/>
      <c r="CF28" s="166"/>
      <c r="CG28" s="166"/>
      <c r="CH28" s="166"/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6"/>
      <c r="CT28" s="166"/>
      <c r="CU28" s="166"/>
      <c r="CV28" s="166"/>
      <c r="CW28" s="166"/>
      <c r="CX28" s="166"/>
      <c r="CY28" s="166"/>
      <c r="CZ28" s="166"/>
      <c r="DA28" s="166"/>
      <c r="DB28" s="166"/>
      <c r="DC28" s="166"/>
      <c r="DD28" s="166"/>
      <c r="DE28" s="166"/>
      <c r="DF28" s="166"/>
      <c r="DG28" s="166"/>
      <c r="DH28" s="166"/>
      <c r="DI28" s="166"/>
      <c r="DJ28" s="166"/>
      <c r="DK28" s="166"/>
      <c r="DL28" s="166"/>
      <c r="DM28" s="166"/>
      <c r="DN28" s="166"/>
      <c r="DO28" s="166"/>
      <c r="DP28" s="166"/>
      <c r="DQ28" s="166"/>
      <c r="DR28" s="166"/>
      <c r="DS28" s="166"/>
      <c r="DT28" s="166"/>
      <c r="DU28" s="166"/>
      <c r="DV28" s="166"/>
      <c r="DW28" s="166"/>
      <c r="DX28" s="166"/>
      <c r="DY28" s="166"/>
      <c r="DZ28" s="166"/>
      <c r="EA28" s="166"/>
      <c r="EB28" s="166"/>
      <c r="EC28" s="166"/>
      <c r="ED28" s="166"/>
      <c r="EE28" s="166"/>
      <c r="EF28" s="166"/>
      <c r="EG28" s="166"/>
      <c r="EH28" s="166"/>
      <c r="EI28" s="166"/>
      <c r="EJ28" s="166"/>
      <c r="EK28" s="166"/>
      <c r="EL28" s="166"/>
      <c r="EM28" s="166"/>
      <c r="EN28" s="166"/>
      <c r="EO28" s="166"/>
      <c r="EP28" s="166"/>
      <c r="EQ28" s="166"/>
      <c r="ER28" s="166"/>
      <c r="ES28" s="166"/>
      <c r="ET28" s="166"/>
      <c r="EU28" s="166"/>
      <c r="EV28" s="166"/>
      <c r="EW28" s="166"/>
      <c r="EX28" s="166"/>
      <c r="EY28" s="166"/>
      <c r="EZ28" s="166"/>
      <c r="FA28" s="166"/>
      <c r="FB28" s="166"/>
      <c r="FC28" s="166"/>
      <c r="FD28" s="166"/>
      <c r="FE28" s="166"/>
      <c r="FF28" s="166"/>
      <c r="FG28" s="166"/>
      <c r="FH28" s="166"/>
      <c r="FI28" s="166"/>
      <c r="FJ28" s="166"/>
      <c r="FK28" s="166"/>
      <c r="FL28" s="166"/>
      <c r="FM28" s="166"/>
      <c r="FN28" s="166"/>
      <c r="FO28" s="166"/>
      <c r="FP28" s="166"/>
      <c r="FQ28" s="166"/>
      <c r="FR28" s="166"/>
      <c r="FS28" s="166"/>
      <c r="FT28" s="166"/>
      <c r="FU28" s="166"/>
      <c r="FV28" s="166"/>
      <c r="FW28" s="166"/>
      <c r="FX28" s="166"/>
      <c r="FY28" s="166"/>
      <c r="FZ28" s="166"/>
      <c r="GA28" s="166"/>
      <c r="GB28" s="166"/>
      <c r="GC28" s="166"/>
      <c r="GD28" s="166"/>
      <c r="GE28" s="166"/>
      <c r="GF28" s="166"/>
      <c r="GG28" s="166"/>
      <c r="GH28" s="166"/>
      <c r="GI28" s="166"/>
      <c r="GJ28" s="166"/>
      <c r="GK28" s="166"/>
      <c r="GL28" s="166"/>
      <c r="GM28" s="166"/>
      <c r="GN28" s="166"/>
      <c r="GO28" s="166"/>
      <c r="GP28" s="166"/>
      <c r="GQ28" s="166"/>
      <c r="GR28" s="166"/>
      <c r="GS28" s="166"/>
      <c r="GT28" s="166"/>
      <c r="GU28" s="166"/>
      <c r="GV28" s="166"/>
      <c r="GW28" s="166"/>
      <c r="GX28" s="166"/>
      <c r="GY28" s="166"/>
      <c r="GZ28" s="166"/>
      <c r="HA28" s="166"/>
      <c r="HB28" s="166"/>
      <c r="HC28" s="166"/>
      <c r="HD28" s="166"/>
      <c r="HE28" s="166"/>
      <c r="HF28" s="166"/>
      <c r="HG28" s="166"/>
      <c r="HH28" s="166"/>
      <c r="HI28" s="166"/>
      <c r="HJ28" s="166"/>
      <c r="HK28" s="166"/>
      <c r="HL28" s="166"/>
      <c r="HM28" s="166"/>
      <c r="HN28" s="166"/>
      <c r="HO28" s="166"/>
      <c r="HP28" s="166"/>
      <c r="HQ28" s="166"/>
      <c r="HR28" s="166"/>
      <c r="HS28" s="166"/>
      <c r="HT28" s="166"/>
      <c r="HU28" s="166"/>
      <c r="HV28" s="166"/>
      <c r="HW28" s="166"/>
      <c r="HX28" s="166"/>
      <c r="HY28" s="166"/>
      <c r="HZ28" s="166"/>
      <c r="IA28" s="166"/>
      <c r="IB28" s="166"/>
      <c r="IC28" s="166"/>
      <c r="ID28" s="166"/>
      <c r="IE28" s="166"/>
      <c r="IF28" s="166"/>
      <c r="IG28" s="166"/>
      <c r="IH28" s="166"/>
    </row>
    <row r="29" s="19" customFormat="1" ht="12" spans="1:242">
      <c r="A29" s="166"/>
      <c r="B29" s="180"/>
      <c r="C29" s="180"/>
      <c r="D29" s="180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6"/>
      <c r="CT29" s="166"/>
      <c r="CU29" s="166"/>
      <c r="CV29" s="166"/>
      <c r="CW29" s="166"/>
      <c r="CX29" s="166"/>
      <c r="CY29" s="166"/>
      <c r="CZ29" s="166"/>
      <c r="DA29" s="166"/>
      <c r="DB29" s="166"/>
      <c r="DC29" s="166"/>
      <c r="DD29" s="166"/>
      <c r="DE29" s="166"/>
      <c r="DF29" s="166"/>
      <c r="DG29" s="166"/>
      <c r="DH29" s="166"/>
      <c r="DI29" s="166"/>
      <c r="DJ29" s="166"/>
      <c r="DK29" s="166"/>
      <c r="DL29" s="166"/>
      <c r="DM29" s="166"/>
      <c r="DN29" s="166"/>
      <c r="DO29" s="166"/>
      <c r="DP29" s="166"/>
      <c r="DQ29" s="166"/>
      <c r="DR29" s="166"/>
      <c r="DS29" s="166"/>
      <c r="DT29" s="166"/>
      <c r="DU29" s="166"/>
      <c r="DV29" s="166"/>
      <c r="DW29" s="166"/>
      <c r="DX29" s="166"/>
      <c r="DY29" s="166"/>
      <c r="DZ29" s="166"/>
      <c r="EA29" s="166"/>
      <c r="EB29" s="166"/>
      <c r="EC29" s="166"/>
      <c r="ED29" s="166"/>
      <c r="EE29" s="166"/>
      <c r="EF29" s="166"/>
      <c r="EG29" s="166"/>
      <c r="EH29" s="166"/>
      <c r="EI29" s="166"/>
      <c r="EJ29" s="166"/>
      <c r="EK29" s="166"/>
      <c r="EL29" s="166"/>
      <c r="EM29" s="166"/>
      <c r="EN29" s="166"/>
      <c r="EO29" s="166"/>
      <c r="EP29" s="166"/>
      <c r="EQ29" s="166"/>
      <c r="ER29" s="166"/>
      <c r="ES29" s="166"/>
      <c r="ET29" s="166"/>
      <c r="EU29" s="166"/>
      <c r="EV29" s="166"/>
      <c r="EW29" s="166"/>
      <c r="EX29" s="166"/>
      <c r="EY29" s="166"/>
      <c r="EZ29" s="166"/>
      <c r="FA29" s="166"/>
      <c r="FB29" s="166"/>
      <c r="FC29" s="166"/>
      <c r="FD29" s="166"/>
      <c r="FE29" s="166"/>
      <c r="FF29" s="166"/>
      <c r="FG29" s="166"/>
      <c r="FH29" s="166"/>
      <c r="FI29" s="166"/>
      <c r="FJ29" s="166"/>
      <c r="FK29" s="166"/>
      <c r="FL29" s="166"/>
      <c r="FM29" s="166"/>
      <c r="FN29" s="166"/>
      <c r="FO29" s="166"/>
      <c r="FP29" s="166"/>
      <c r="FQ29" s="166"/>
      <c r="FR29" s="166"/>
      <c r="FS29" s="166"/>
      <c r="FT29" s="166"/>
      <c r="FU29" s="166"/>
      <c r="FV29" s="166"/>
      <c r="FW29" s="166"/>
      <c r="FX29" s="166"/>
      <c r="FY29" s="166"/>
      <c r="FZ29" s="166"/>
      <c r="GA29" s="166"/>
      <c r="GB29" s="166"/>
      <c r="GC29" s="166"/>
      <c r="GD29" s="166"/>
      <c r="GE29" s="166"/>
      <c r="GF29" s="166"/>
      <c r="GG29" s="166"/>
      <c r="GH29" s="166"/>
      <c r="GI29" s="166"/>
      <c r="GJ29" s="166"/>
      <c r="GK29" s="166"/>
      <c r="GL29" s="166"/>
      <c r="GM29" s="166"/>
      <c r="GN29" s="166"/>
      <c r="GO29" s="166"/>
      <c r="GP29" s="166"/>
      <c r="GQ29" s="166"/>
      <c r="GR29" s="166"/>
      <c r="GS29" s="166"/>
      <c r="GT29" s="166"/>
      <c r="GU29" s="166"/>
      <c r="GV29" s="166"/>
      <c r="GW29" s="166"/>
      <c r="GX29" s="166"/>
      <c r="GY29" s="166"/>
      <c r="GZ29" s="166"/>
      <c r="HA29" s="166"/>
      <c r="HB29" s="166"/>
      <c r="HC29" s="166"/>
      <c r="HD29" s="166"/>
      <c r="HE29" s="166"/>
      <c r="HF29" s="166"/>
      <c r="HG29" s="166"/>
      <c r="HH29" s="166"/>
      <c r="HI29" s="166"/>
      <c r="HJ29" s="166"/>
      <c r="HK29" s="166"/>
      <c r="HL29" s="166"/>
      <c r="HM29" s="166"/>
      <c r="HN29" s="166"/>
      <c r="HO29" s="166"/>
      <c r="HP29" s="166"/>
      <c r="HQ29" s="166"/>
      <c r="HR29" s="166"/>
      <c r="HS29" s="166"/>
      <c r="HT29" s="166"/>
      <c r="HU29" s="166"/>
      <c r="HV29" s="166"/>
      <c r="HW29" s="166"/>
      <c r="HX29" s="166"/>
      <c r="HY29" s="166"/>
      <c r="HZ29" s="166"/>
      <c r="IA29" s="166"/>
      <c r="IB29" s="166"/>
      <c r="IC29" s="166"/>
      <c r="ID29" s="166"/>
      <c r="IE29" s="166"/>
      <c r="IF29" s="166"/>
      <c r="IG29" s="166"/>
      <c r="IH29" s="166"/>
    </row>
    <row r="30" s="19" customFormat="1" ht="12" spans="1:242">
      <c r="A30" s="166"/>
      <c r="B30" s="180"/>
      <c r="C30" s="180"/>
      <c r="D30" s="180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  <c r="CK30" s="166"/>
      <c r="CL30" s="166"/>
      <c r="CM30" s="166"/>
      <c r="CN30" s="166"/>
      <c r="CO30" s="166"/>
      <c r="CP30" s="166"/>
      <c r="CQ30" s="166"/>
      <c r="CR30" s="166"/>
      <c r="CS30" s="166"/>
      <c r="CT30" s="166"/>
      <c r="CU30" s="166"/>
      <c r="CV30" s="166"/>
      <c r="CW30" s="166"/>
      <c r="CX30" s="166"/>
      <c r="CY30" s="166"/>
      <c r="CZ30" s="166"/>
      <c r="DA30" s="166"/>
      <c r="DB30" s="166"/>
      <c r="DC30" s="166"/>
      <c r="DD30" s="166"/>
      <c r="DE30" s="166"/>
      <c r="DF30" s="166"/>
      <c r="DG30" s="166"/>
      <c r="DH30" s="166"/>
      <c r="DI30" s="166"/>
      <c r="DJ30" s="166"/>
      <c r="DK30" s="166"/>
      <c r="DL30" s="166"/>
      <c r="DM30" s="166"/>
      <c r="DN30" s="166"/>
      <c r="DO30" s="166"/>
      <c r="DP30" s="166"/>
      <c r="DQ30" s="166"/>
      <c r="DR30" s="166"/>
      <c r="DS30" s="166"/>
      <c r="DT30" s="166"/>
      <c r="DU30" s="166"/>
      <c r="DV30" s="166"/>
      <c r="DW30" s="166"/>
      <c r="DX30" s="166"/>
      <c r="DY30" s="166"/>
      <c r="DZ30" s="166"/>
      <c r="EA30" s="166"/>
      <c r="EB30" s="166"/>
      <c r="EC30" s="166"/>
      <c r="ED30" s="166"/>
      <c r="EE30" s="166"/>
      <c r="EF30" s="166"/>
      <c r="EG30" s="166"/>
      <c r="EH30" s="166"/>
      <c r="EI30" s="166"/>
      <c r="EJ30" s="166"/>
      <c r="EK30" s="166"/>
      <c r="EL30" s="166"/>
      <c r="EM30" s="166"/>
      <c r="EN30" s="166"/>
      <c r="EO30" s="166"/>
      <c r="EP30" s="166"/>
      <c r="EQ30" s="166"/>
      <c r="ER30" s="166"/>
      <c r="ES30" s="166"/>
      <c r="ET30" s="166"/>
      <c r="EU30" s="166"/>
      <c r="EV30" s="166"/>
      <c r="EW30" s="166"/>
      <c r="EX30" s="166"/>
      <c r="EY30" s="166"/>
      <c r="EZ30" s="166"/>
      <c r="FA30" s="166"/>
      <c r="FB30" s="166"/>
      <c r="FC30" s="166"/>
      <c r="FD30" s="166"/>
      <c r="FE30" s="166"/>
      <c r="FF30" s="166"/>
      <c r="FG30" s="166"/>
      <c r="FH30" s="166"/>
      <c r="FI30" s="166"/>
      <c r="FJ30" s="166"/>
      <c r="FK30" s="166"/>
      <c r="FL30" s="166"/>
      <c r="FM30" s="166"/>
      <c r="FN30" s="166"/>
      <c r="FO30" s="166"/>
      <c r="FP30" s="166"/>
      <c r="FQ30" s="166"/>
      <c r="FR30" s="166"/>
      <c r="FS30" s="166"/>
      <c r="FT30" s="166"/>
      <c r="FU30" s="166"/>
      <c r="FV30" s="166"/>
      <c r="FW30" s="166"/>
      <c r="FX30" s="166"/>
      <c r="FY30" s="166"/>
      <c r="FZ30" s="166"/>
      <c r="GA30" s="166"/>
      <c r="GB30" s="166"/>
      <c r="GC30" s="166"/>
      <c r="GD30" s="166"/>
      <c r="GE30" s="166"/>
      <c r="GF30" s="166"/>
      <c r="GG30" s="166"/>
      <c r="GH30" s="166"/>
      <c r="GI30" s="166"/>
      <c r="GJ30" s="166"/>
      <c r="GK30" s="166"/>
      <c r="GL30" s="166"/>
      <c r="GM30" s="166"/>
      <c r="GN30" s="166"/>
      <c r="GO30" s="166"/>
      <c r="GP30" s="166"/>
      <c r="GQ30" s="166"/>
      <c r="GR30" s="166"/>
      <c r="GS30" s="166"/>
      <c r="GT30" s="166"/>
      <c r="GU30" s="166"/>
      <c r="GV30" s="166"/>
      <c r="GW30" s="166"/>
      <c r="GX30" s="166"/>
      <c r="GY30" s="166"/>
      <c r="GZ30" s="166"/>
      <c r="HA30" s="166"/>
      <c r="HB30" s="166"/>
      <c r="HC30" s="166"/>
      <c r="HD30" s="166"/>
      <c r="HE30" s="166"/>
      <c r="HF30" s="166"/>
      <c r="HG30" s="166"/>
      <c r="HH30" s="166"/>
      <c r="HI30" s="166"/>
      <c r="HJ30" s="166"/>
      <c r="HK30" s="166"/>
      <c r="HL30" s="166"/>
      <c r="HM30" s="166"/>
      <c r="HN30" s="166"/>
      <c r="HO30" s="166"/>
      <c r="HP30" s="166"/>
      <c r="HQ30" s="166"/>
      <c r="HR30" s="166"/>
      <c r="HS30" s="166"/>
      <c r="HT30" s="166"/>
      <c r="HU30" s="166"/>
      <c r="HV30" s="166"/>
      <c r="HW30" s="166"/>
      <c r="HX30" s="166"/>
      <c r="HY30" s="166"/>
      <c r="HZ30" s="166"/>
      <c r="IA30" s="166"/>
      <c r="IB30" s="166"/>
      <c r="IC30" s="166"/>
      <c r="ID30" s="166"/>
      <c r="IE30" s="166"/>
      <c r="IF30" s="166"/>
      <c r="IG30" s="166"/>
      <c r="IH30" s="166"/>
    </row>
    <row r="31" s="19" customFormat="1" ht="12" spans="1:242">
      <c r="A31" s="166"/>
      <c r="B31" s="180"/>
      <c r="C31" s="180"/>
      <c r="D31" s="180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6"/>
      <c r="CG31" s="166"/>
      <c r="CH31" s="166"/>
      <c r="CI31" s="166"/>
      <c r="CJ31" s="166"/>
      <c r="CK31" s="166"/>
      <c r="CL31" s="166"/>
      <c r="CM31" s="166"/>
      <c r="CN31" s="166"/>
      <c r="CO31" s="166"/>
      <c r="CP31" s="166"/>
      <c r="CQ31" s="166"/>
      <c r="CR31" s="166"/>
      <c r="CS31" s="166"/>
      <c r="CT31" s="166"/>
      <c r="CU31" s="166"/>
      <c r="CV31" s="166"/>
      <c r="CW31" s="166"/>
      <c r="CX31" s="166"/>
      <c r="CY31" s="166"/>
      <c r="CZ31" s="166"/>
      <c r="DA31" s="166"/>
      <c r="DB31" s="166"/>
      <c r="DC31" s="166"/>
      <c r="DD31" s="166"/>
      <c r="DE31" s="166"/>
      <c r="DF31" s="166"/>
      <c r="DG31" s="166"/>
      <c r="DH31" s="166"/>
      <c r="DI31" s="166"/>
      <c r="DJ31" s="166"/>
      <c r="DK31" s="166"/>
      <c r="DL31" s="166"/>
      <c r="DM31" s="166"/>
      <c r="DN31" s="166"/>
      <c r="DO31" s="166"/>
      <c r="DP31" s="166"/>
      <c r="DQ31" s="166"/>
      <c r="DR31" s="166"/>
      <c r="DS31" s="166"/>
      <c r="DT31" s="166"/>
      <c r="DU31" s="166"/>
      <c r="DV31" s="166"/>
      <c r="DW31" s="166"/>
      <c r="DX31" s="166"/>
      <c r="DY31" s="166"/>
      <c r="DZ31" s="166"/>
      <c r="EA31" s="166"/>
      <c r="EB31" s="166"/>
      <c r="EC31" s="166"/>
      <c r="ED31" s="166"/>
      <c r="EE31" s="166"/>
      <c r="EF31" s="166"/>
      <c r="EG31" s="166"/>
      <c r="EH31" s="166"/>
      <c r="EI31" s="166"/>
      <c r="EJ31" s="166"/>
      <c r="EK31" s="166"/>
      <c r="EL31" s="166"/>
      <c r="EM31" s="166"/>
      <c r="EN31" s="166"/>
      <c r="EO31" s="166"/>
      <c r="EP31" s="166"/>
      <c r="EQ31" s="166"/>
      <c r="ER31" s="166"/>
      <c r="ES31" s="166"/>
      <c r="ET31" s="166"/>
      <c r="EU31" s="166"/>
      <c r="EV31" s="166"/>
      <c r="EW31" s="166"/>
      <c r="EX31" s="166"/>
      <c r="EY31" s="166"/>
      <c r="EZ31" s="166"/>
      <c r="FA31" s="166"/>
      <c r="FB31" s="166"/>
      <c r="FC31" s="166"/>
      <c r="FD31" s="166"/>
      <c r="FE31" s="166"/>
      <c r="FF31" s="166"/>
      <c r="FG31" s="166"/>
      <c r="FH31" s="166"/>
      <c r="FI31" s="166"/>
      <c r="FJ31" s="166"/>
      <c r="FK31" s="166"/>
      <c r="FL31" s="166"/>
      <c r="FM31" s="166"/>
      <c r="FN31" s="166"/>
      <c r="FO31" s="166"/>
      <c r="FP31" s="166"/>
      <c r="FQ31" s="166"/>
      <c r="FR31" s="166"/>
      <c r="FS31" s="166"/>
      <c r="FT31" s="166"/>
      <c r="FU31" s="166"/>
      <c r="FV31" s="166"/>
      <c r="FW31" s="166"/>
      <c r="FX31" s="166"/>
      <c r="FY31" s="166"/>
      <c r="FZ31" s="166"/>
      <c r="GA31" s="166"/>
      <c r="GB31" s="166"/>
      <c r="GC31" s="166"/>
      <c r="GD31" s="166"/>
      <c r="GE31" s="166"/>
      <c r="GF31" s="166"/>
      <c r="GG31" s="166"/>
      <c r="GH31" s="166"/>
      <c r="GI31" s="166"/>
      <c r="GJ31" s="166"/>
      <c r="GK31" s="166"/>
      <c r="GL31" s="166"/>
      <c r="GM31" s="166"/>
      <c r="GN31" s="166"/>
      <c r="GO31" s="166"/>
      <c r="GP31" s="166"/>
      <c r="GQ31" s="166"/>
      <c r="GR31" s="166"/>
      <c r="GS31" s="166"/>
      <c r="GT31" s="166"/>
      <c r="GU31" s="166"/>
      <c r="GV31" s="166"/>
      <c r="GW31" s="166"/>
      <c r="GX31" s="166"/>
      <c r="GY31" s="166"/>
      <c r="GZ31" s="166"/>
      <c r="HA31" s="166"/>
      <c r="HB31" s="166"/>
      <c r="HC31" s="166"/>
      <c r="HD31" s="166"/>
      <c r="HE31" s="166"/>
      <c r="HF31" s="166"/>
      <c r="HG31" s="166"/>
      <c r="HH31" s="166"/>
      <c r="HI31" s="166"/>
      <c r="HJ31" s="166"/>
      <c r="HK31" s="166"/>
      <c r="HL31" s="166"/>
      <c r="HM31" s="166"/>
      <c r="HN31" s="166"/>
      <c r="HO31" s="166"/>
      <c r="HP31" s="166"/>
      <c r="HQ31" s="166"/>
      <c r="HR31" s="166"/>
      <c r="HS31" s="166"/>
      <c r="HT31" s="166"/>
      <c r="HU31" s="166"/>
      <c r="HV31" s="166"/>
      <c r="HW31" s="166"/>
      <c r="HX31" s="166"/>
      <c r="HY31" s="166"/>
      <c r="HZ31" s="166"/>
      <c r="IA31" s="166"/>
      <c r="IB31" s="166"/>
      <c r="IC31" s="166"/>
      <c r="ID31" s="166"/>
      <c r="IE31" s="166"/>
      <c r="IF31" s="166"/>
      <c r="IG31" s="166"/>
      <c r="IH31" s="166"/>
    </row>
    <row r="32" s="19" customFormat="1" ht="12" spans="1:242">
      <c r="A32" s="166"/>
      <c r="B32" s="180"/>
      <c r="C32" s="180"/>
      <c r="D32" s="180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66"/>
      <c r="BQ32" s="166"/>
      <c r="BR32" s="166"/>
      <c r="BS32" s="166"/>
      <c r="BT32" s="166"/>
      <c r="BU32" s="166"/>
      <c r="BV32" s="166"/>
      <c r="BW32" s="166"/>
      <c r="BX32" s="166"/>
      <c r="BY32" s="166"/>
      <c r="BZ32" s="166"/>
      <c r="CA32" s="166"/>
      <c r="CB32" s="166"/>
      <c r="CC32" s="166"/>
      <c r="CD32" s="166"/>
      <c r="CE32" s="166"/>
      <c r="CF32" s="166"/>
      <c r="CG32" s="166"/>
      <c r="CH32" s="166"/>
      <c r="CI32" s="166"/>
      <c r="CJ32" s="166"/>
      <c r="CK32" s="166"/>
      <c r="CL32" s="166"/>
      <c r="CM32" s="166"/>
      <c r="CN32" s="166"/>
      <c r="CO32" s="166"/>
      <c r="CP32" s="166"/>
      <c r="CQ32" s="166"/>
      <c r="CR32" s="166"/>
      <c r="CS32" s="166"/>
      <c r="CT32" s="166"/>
      <c r="CU32" s="166"/>
      <c r="CV32" s="166"/>
      <c r="CW32" s="166"/>
      <c r="CX32" s="166"/>
      <c r="CY32" s="166"/>
      <c r="CZ32" s="166"/>
      <c r="DA32" s="166"/>
      <c r="DB32" s="166"/>
      <c r="DC32" s="166"/>
      <c r="DD32" s="166"/>
      <c r="DE32" s="166"/>
      <c r="DF32" s="166"/>
      <c r="DG32" s="166"/>
      <c r="DH32" s="166"/>
      <c r="DI32" s="166"/>
      <c r="DJ32" s="166"/>
      <c r="DK32" s="166"/>
      <c r="DL32" s="166"/>
      <c r="DM32" s="166"/>
      <c r="DN32" s="166"/>
      <c r="DO32" s="166"/>
      <c r="DP32" s="166"/>
      <c r="DQ32" s="166"/>
      <c r="DR32" s="166"/>
      <c r="DS32" s="166"/>
      <c r="DT32" s="166"/>
      <c r="DU32" s="166"/>
      <c r="DV32" s="166"/>
      <c r="DW32" s="166"/>
      <c r="DX32" s="166"/>
      <c r="DY32" s="166"/>
      <c r="DZ32" s="166"/>
      <c r="EA32" s="166"/>
      <c r="EB32" s="166"/>
      <c r="EC32" s="166"/>
      <c r="ED32" s="166"/>
      <c r="EE32" s="166"/>
      <c r="EF32" s="166"/>
      <c r="EG32" s="166"/>
      <c r="EH32" s="166"/>
      <c r="EI32" s="166"/>
      <c r="EJ32" s="166"/>
      <c r="EK32" s="166"/>
      <c r="EL32" s="166"/>
      <c r="EM32" s="166"/>
      <c r="EN32" s="166"/>
      <c r="EO32" s="166"/>
      <c r="EP32" s="166"/>
      <c r="EQ32" s="166"/>
      <c r="ER32" s="166"/>
      <c r="ES32" s="166"/>
      <c r="ET32" s="166"/>
      <c r="EU32" s="166"/>
      <c r="EV32" s="166"/>
      <c r="EW32" s="166"/>
      <c r="EX32" s="166"/>
      <c r="EY32" s="166"/>
      <c r="EZ32" s="166"/>
      <c r="FA32" s="166"/>
      <c r="FB32" s="166"/>
      <c r="FC32" s="166"/>
      <c r="FD32" s="166"/>
      <c r="FE32" s="166"/>
      <c r="FF32" s="166"/>
      <c r="FG32" s="166"/>
      <c r="FH32" s="166"/>
      <c r="FI32" s="166"/>
      <c r="FJ32" s="166"/>
      <c r="FK32" s="166"/>
      <c r="FL32" s="166"/>
      <c r="FM32" s="166"/>
      <c r="FN32" s="166"/>
      <c r="FO32" s="166"/>
      <c r="FP32" s="166"/>
      <c r="FQ32" s="166"/>
      <c r="FR32" s="166"/>
      <c r="FS32" s="166"/>
      <c r="FT32" s="166"/>
      <c r="FU32" s="166"/>
      <c r="FV32" s="166"/>
      <c r="FW32" s="166"/>
      <c r="FX32" s="166"/>
      <c r="FY32" s="166"/>
      <c r="FZ32" s="166"/>
      <c r="GA32" s="166"/>
      <c r="GB32" s="166"/>
      <c r="GC32" s="166"/>
      <c r="GD32" s="166"/>
      <c r="GE32" s="166"/>
      <c r="GF32" s="166"/>
      <c r="GG32" s="166"/>
      <c r="GH32" s="166"/>
      <c r="GI32" s="166"/>
      <c r="GJ32" s="166"/>
      <c r="GK32" s="166"/>
      <c r="GL32" s="166"/>
      <c r="GM32" s="166"/>
      <c r="GN32" s="166"/>
      <c r="GO32" s="166"/>
      <c r="GP32" s="166"/>
      <c r="GQ32" s="166"/>
      <c r="GR32" s="166"/>
      <c r="GS32" s="166"/>
      <c r="GT32" s="166"/>
      <c r="GU32" s="166"/>
      <c r="GV32" s="166"/>
      <c r="GW32" s="166"/>
      <c r="GX32" s="166"/>
      <c r="GY32" s="166"/>
      <c r="GZ32" s="166"/>
      <c r="HA32" s="166"/>
      <c r="HB32" s="166"/>
      <c r="HC32" s="166"/>
      <c r="HD32" s="166"/>
      <c r="HE32" s="166"/>
      <c r="HF32" s="166"/>
      <c r="HG32" s="166"/>
      <c r="HH32" s="166"/>
      <c r="HI32" s="166"/>
      <c r="HJ32" s="166"/>
      <c r="HK32" s="166"/>
      <c r="HL32" s="166"/>
      <c r="HM32" s="166"/>
      <c r="HN32" s="166"/>
      <c r="HO32" s="166"/>
      <c r="HP32" s="166"/>
      <c r="HQ32" s="166"/>
      <c r="HR32" s="166"/>
      <c r="HS32" s="166"/>
      <c r="HT32" s="166"/>
      <c r="HU32" s="166"/>
      <c r="HV32" s="166"/>
      <c r="HW32" s="166"/>
      <c r="HX32" s="166"/>
      <c r="HY32" s="166"/>
      <c r="HZ32" s="166"/>
      <c r="IA32" s="166"/>
      <c r="IB32" s="166"/>
      <c r="IC32" s="166"/>
      <c r="ID32" s="166"/>
      <c r="IE32" s="166"/>
      <c r="IF32" s="166"/>
      <c r="IG32" s="166"/>
      <c r="IH32" s="166"/>
    </row>
    <row r="33" s="19" customFormat="1" ht="12" spans="1:242">
      <c r="A33" s="166"/>
      <c r="B33" s="180"/>
      <c r="C33" s="180"/>
      <c r="D33" s="180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6"/>
      <c r="CI33" s="166"/>
      <c r="CJ33" s="166"/>
      <c r="CK33" s="166"/>
      <c r="CL33" s="166"/>
      <c r="CM33" s="166"/>
      <c r="CN33" s="166"/>
      <c r="CO33" s="166"/>
      <c r="CP33" s="166"/>
      <c r="CQ33" s="166"/>
      <c r="CR33" s="166"/>
      <c r="CS33" s="166"/>
      <c r="CT33" s="166"/>
      <c r="CU33" s="166"/>
      <c r="CV33" s="166"/>
      <c r="CW33" s="166"/>
      <c r="CX33" s="166"/>
      <c r="CY33" s="166"/>
      <c r="CZ33" s="166"/>
      <c r="DA33" s="166"/>
      <c r="DB33" s="166"/>
      <c r="DC33" s="166"/>
      <c r="DD33" s="166"/>
      <c r="DE33" s="166"/>
      <c r="DF33" s="166"/>
      <c r="DG33" s="166"/>
      <c r="DH33" s="166"/>
      <c r="DI33" s="166"/>
      <c r="DJ33" s="166"/>
      <c r="DK33" s="166"/>
      <c r="DL33" s="166"/>
      <c r="DM33" s="166"/>
      <c r="DN33" s="166"/>
      <c r="DO33" s="166"/>
      <c r="DP33" s="166"/>
      <c r="DQ33" s="166"/>
      <c r="DR33" s="166"/>
      <c r="DS33" s="166"/>
      <c r="DT33" s="166"/>
      <c r="DU33" s="166"/>
      <c r="DV33" s="166"/>
      <c r="DW33" s="166"/>
      <c r="DX33" s="166"/>
      <c r="DY33" s="166"/>
      <c r="DZ33" s="166"/>
      <c r="EA33" s="166"/>
      <c r="EB33" s="166"/>
      <c r="EC33" s="166"/>
      <c r="ED33" s="166"/>
      <c r="EE33" s="166"/>
      <c r="EF33" s="166"/>
      <c r="EG33" s="166"/>
      <c r="EH33" s="166"/>
      <c r="EI33" s="166"/>
      <c r="EJ33" s="166"/>
      <c r="EK33" s="166"/>
      <c r="EL33" s="166"/>
      <c r="EM33" s="166"/>
      <c r="EN33" s="166"/>
      <c r="EO33" s="166"/>
      <c r="EP33" s="166"/>
      <c r="EQ33" s="166"/>
      <c r="ER33" s="166"/>
      <c r="ES33" s="166"/>
      <c r="ET33" s="166"/>
      <c r="EU33" s="166"/>
      <c r="EV33" s="166"/>
      <c r="EW33" s="166"/>
      <c r="EX33" s="166"/>
      <c r="EY33" s="166"/>
      <c r="EZ33" s="166"/>
      <c r="FA33" s="166"/>
      <c r="FB33" s="166"/>
      <c r="FC33" s="166"/>
      <c r="FD33" s="166"/>
      <c r="FE33" s="166"/>
      <c r="FF33" s="166"/>
      <c r="FG33" s="166"/>
      <c r="FH33" s="166"/>
      <c r="FI33" s="166"/>
      <c r="FJ33" s="166"/>
      <c r="FK33" s="166"/>
      <c r="FL33" s="166"/>
      <c r="FM33" s="166"/>
      <c r="FN33" s="166"/>
      <c r="FO33" s="166"/>
      <c r="FP33" s="166"/>
      <c r="FQ33" s="166"/>
      <c r="FR33" s="166"/>
      <c r="FS33" s="166"/>
      <c r="FT33" s="166"/>
      <c r="FU33" s="166"/>
      <c r="FV33" s="166"/>
      <c r="FW33" s="166"/>
      <c r="FX33" s="166"/>
      <c r="FY33" s="166"/>
      <c r="FZ33" s="166"/>
      <c r="GA33" s="166"/>
      <c r="GB33" s="166"/>
      <c r="GC33" s="166"/>
      <c r="GD33" s="166"/>
      <c r="GE33" s="166"/>
      <c r="GF33" s="166"/>
      <c r="GG33" s="166"/>
      <c r="GH33" s="166"/>
      <c r="GI33" s="166"/>
      <c r="GJ33" s="166"/>
      <c r="GK33" s="166"/>
      <c r="GL33" s="166"/>
      <c r="GM33" s="166"/>
      <c r="GN33" s="166"/>
      <c r="GO33" s="166"/>
      <c r="GP33" s="166"/>
      <c r="GQ33" s="166"/>
      <c r="GR33" s="166"/>
      <c r="GS33" s="166"/>
      <c r="GT33" s="166"/>
      <c r="GU33" s="166"/>
      <c r="GV33" s="166"/>
      <c r="GW33" s="166"/>
      <c r="GX33" s="166"/>
      <c r="GY33" s="166"/>
      <c r="GZ33" s="166"/>
      <c r="HA33" s="166"/>
      <c r="HB33" s="166"/>
      <c r="HC33" s="166"/>
      <c r="HD33" s="166"/>
      <c r="HE33" s="166"/>
      <c r="HF33" s="166"/>
      <c r="HG33" s="166"/>
      <c r="HH33" s="166"/>
      <c r="HI33" s="166"/>
      <c r="HJ33" s="166"/>
      <c r="HK33" s="166"/>
      <c r="HL33" s="166"/>
      <c r="HM33" s="166"/>
      <c r="HN33" s="166"/>
      <c r="HO33" s="166"/>
      <c r="HP33" s="166"/>
      <c r="HQ33" s="166"/>
      <c r="HR33" s="166"/>
      <c r="HS33" s="166"/>
      <c r="HT33" s="166"/>
      <c r="HU33" s="166"/>
      <c r="HV33" s="166"/>
      <c r="HW33" s="166"/>
      <c r="HX33" s="166"/>
      <c r="HY33" s="166"/>
      <c r="HZ33" s="166"/>
      <c r="IA33" s="166"/>
      <c r="IB33" s="166"/>
      <c r="IC33" s="166"/>
      <c r="ID33" s="166"/>
      <c r="IE33" s="166"/>
      <c r="IF33" s="166"/>
      <c r="IG33" s="166"/>
      <c r="IH33" s="166"/>
    </row>
    <row r="34" s="19" customFormat="1" ht="12" spans="1:242">
      <c r="A34" s="166"/>
      <c r="B34" s="180"/>
      <c r="C34" s="180"/>
      <c r="D34" s="180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  <c r="CD34" s="166"/>
      <c r="CE34" s="166"/>
      <c r="CF34" s="166"/>
      <c r="CG34" s="166"/>
      <c r="CH34" s="166"/>
      <c r="CI34" s="166"/>
      <c r="CJ34" s="166"/>
      <c r="CK34" s="166"/>
      <c r="CL34" s="166"/>
      <c r="CM34" s="166"/>
      <c r="CN34" s="166"/>
      <c r="CO34" s="166"/>
      <c r="CP34" s="166"/>
      <c r="CQ34" s="166"/>
      <c r="CR34" s="166"/>
      <c r="CS34" s="166"/>
      <c r="CT34" s="166"/>
      <c r="CU34" s="166"/>
      <c r="CV34" s="166"/>
      <c r="CW34" s="166"/>
      <c r="CX34" s="166"/>
      <c r="CY34" s="166"/>
      <c r="CZ34" s="166"/>
      <c r="DA34" s="166"/>
      <c r="DB34" s="166"/>
      <c r="DC34" s="166"/>
      <c r="DD34" s="166"/>
      <c r="DE34" s="166"/>
      <c r="DF34" s="166"/>
      <c r="DG34" s="166"/>
      <c r="DH34" s="166"/>
      <c r="DI34" s="166"/>
      <c r="DJ34" s="166"/>
      <c r="DK34" s="166"/>
      <c r="DL34" s="166"/>
      <c r="DM34" s="166"/>
      <c r="DN34" s="166"/>
      <c r="DO34" s="166"/>
      <c r="DP34" s="166"/>
      <c r="DQ34" s="166"/>
      <c r="DR34" s="166"/>
      <c r="DS34" s="166"/>
      <c r="DT34" s="166"/>
      <c r="DU34" s="166"/>
      <c r="DV34" s="166"/>
      <c r="DW34" s="166"/>
      <c r="DX34" s="166"/>
      <c r="DY34" s="166"/>
      <c r="DZ34" s="166"/>
      <c r="EA34" s="166"/>
      <c r="EB34" s="166"/>
      <c r="EC34" s="166"/>
      <c r="ED34" s="166"/>
      <c r="EE34" s="166"/>
      <c r="EF34" s="166"/>
      <c r="EG34" s="166"/>
      <c r="EH34" s="166"/>
      <c r="EI34" s="166"/>
      <c r="EJ34" s="166"/>
      <c r="EK34" s="166"/>
      <c r="EL34" s="166"/>
      <c r="EM34" s="166"/>
      <c r="EN34" s="166"/>
      <c r="EO34" s="166"/>
      <c r="EP34" s="166"/>
      <c r="EQ34" s="166"/>
      <c r="ER34" s="166"/>
      <c r="ES34" s="166"/>
      <c r="ET34" s="166"/>
      <c r="EU34" s="166"/>
      <c r="EV34" s="166"/>
      <c r="EW34" s="166"/>
      <c r="EX34" s="166"/>
      <c r="EY34" s="166"/>
      <c r="EZ34" s="166"/>
      <c r="FA34" s="166"/>
      <c r="FB34" s="166"/>
      <c r="FC34" s="166"/>
      <c r="FD34" s="166"/>
      <c r="FE34" s="166"/>
      <c r="FF34" s="166"/>
      <c r="FG34" s="166"/>
      <c r="FH34" s="166"/>
      <c r="FI34" s="166"/>
      <c r="FJ34" s="166"/>
      <c r="FK34" s="166"/>
      <c r="FL34" s="166"/>
      <c r="FM34" s="166"/>
      <c r="FN34" s="166"/>
      <c r="FO34" s="166"/>
      <c r="FP34" s="166"/>
      <c r="FQ34" s="166"/>
      <c r="FR34" s="166"/>
      <c r="FS34" s="166"/>
      <c r="FT34" s="166"/>
      <c r="FU34" s="166"/>
      <c r="FV34" s="166"/>
      <c r="FW34" s="166"/>
      <c r="FX34" s="166"/>
      <c r="FY34" s="166"/>
      <c r="FZ34" s="166"/>
      <c r="GA34" s="166"/>
      <c r="GB34" s="166"/>
      <c r="GC34" s="166"/>
      <c r="GD34" s="166"/>
      <c r="GE34" s="166"/>
      <c r="GF34" s="166"/>
      <c r="GG34" s="166"/>
      <c r="GH34" s="166"/>
      <c r="GI34" s="166"/>
      <c r="GJ34" s="166"/>
      <c r="GK34" s="166"/>
      <c r="GL34" s="166"/>
      <c r="GM34" s="166"/>
      <c r="GN34" s="166"/>
      <c r="GO34" s="166"/>
      <c r="GP34" s="166"/>
      <c r="GQ34" s="166"/>
      <c r="GR34" s="166"/>
      <c r="GS34" s="166"/>
      <c r="GT34" s="166"/>
      <c r="GU34" s="166"/>
      <c r="GV34" s="166"/>
      <c r="GW34" s="166"/>
      <c r="GX34" s="166"/>
      <c r="GY34" s="166"/>
      <c r="GZ34" s="166"/>
      <c r="HA34" s="166"/>
      <c r="HB34" s="166"/>
      <c r="HC34" s="166"/>
      <c r="HD34" s="166"/>
      <c r="HE34" s="166"/>
      <c r="HF34" s="166"/>
      <c r="HG34" s="166"/>
      <c r="HH34" s="166"/>
      <c r="HI34" s="166"/>
      <c r="HJ34" s="166"/>
      <c r="HK34" s="166"/>
      <c r="HL34" s="166"/>
      <c r="HM34" s="166"/>
      <c r="HN34" s="166"/>
      <c r="HO34" s="166"/>
      <c r="HP34" s="166"/>
      <c r="HQ34" s="166"/>
      <c r="HR34" s="166"/>
      <c r="HS34" s="166"/>
      <c r="HT34" s="166"/>
      <c r="HU34" s="166"/>
      <c r="HV34" s="166"/>
      <c r="HW34" s="166"/>
      <c r="HX34" s="166"/>
      <c r="HY34" s="166"/>
      <c r="HZ34" s="166"/>
      <c r="IA34" s="166"/>
      <c r="IB34" s="166"/>
      <c r="IC34" s="166"/>
      <c r="ID34" s="166"/>
      <c r="IE34" s="166"/>
      <c r="IF34" s="166"/>
      <c r="IG34" s="166"/>
      <c r="IH34" s="166"/>
    </row>
    <row r="35" s="19" customFormat="1" ht="12" spans="1:242">
      <c r="A35" s="166"/>
      <c r="B35" s="180"/>
      <c r="C35" s="180"/>
      <c r="D35" s="180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  <c r="CG35" s="166"/>
      <c r="CH35" s="166"/>
      <c r="CI35" s="166"/>
      <c r="CJ35" s="166"/>
      <c r="CK35" s="166"/>
      <c r="CL35" s="166"/>
      <c r="CM35" s="166"/>
      <c r="CN35" s="166"/>
      <c r="CO35" s="166"/>
      <c r="CP35" s="166"/>
      <c r="CQ35" s="166"/>
      <c r="CR35" s="166"/>
      <c r="CS35" s="166"/>
      <c r="CT35" s="166"/>
      <c r="CU35" s="166"/>
      <c r="CV35" s="166"/>
      <c r="CW35" s="166"/>
      <c r="CX35" s="166"/>
      <c r="CY35" s="166"/>
      <c r="CZ35" s="166"/>
      <c r="DA35" s="166"/>
      <c r="DB35" s="166"/>
      <c r="DC35" s="166"/>
      <c r="DD35" s="166"/>
      <c r="DE35" s="166"/>
      <c r="DF35" s="166"/>
      <c r="DG35" s="166"/>
      <c r="DH35" s="166"/>
      <c r="DI35" s="166"/>
      <c r="DJ35" s="166"/>
      <c r="DK35" s="166"/>
      <c r="DL35" s="166"/>
      <c r="DM35" s="166"/>
      <c r="DN35" s="166"/>
      <c r="DO35" s="166"/>
      <c r="DP35" s="166"/>
      <c r="DQ35" s="166"/>
      <c r="DR35" s="166"/>
      <c r="DS35" s="166"/>
      <c r="DT35" s="166"/>
      <c r="DU35" s="166"/>
      <c r="DV35" s="166"/>
      <c r="DW35" s="166"/>
      <c r="DX35" s="166"/>
      <c r="DY35" s="166"/>
      <c r="DZ35" s="166"/>
      <c r="EA35" s="166"/>
      <c r="EB35" s="166"/>
      <c r="EC35" s="166"/>
      <c r="ED35" s="166"/>
      <c r="EE35" s="166"/>
      <c r="EF35" s="166"/>
      <c r="EG35" s="166"/>
      <c r="EH35" s="166"/>
      <c r="EI35" s="166"/>
      <c r="EJ35" s="166"/>
      <c r="EK35" s="166"/>
      <c r="EL35" s="166"/>
      <c r="EM35" s="166"/>
      <c r="EN35" s="166"/>
      <c r="EO35" s="166"/>
      <c r="EP35" s="166"/>
      <c r="EQ35" s="166"/>
      <c r="ER35" s="166"/>
      <c r="ES35" s="166"/>
      <c r="ET35" s="166"/>
      <c r="EU35" s="166"/>
      <c r="EV35" s="166"/>
      <c r="EW35" s="166"/>
      <c r="EX35" s="166"/>
      <c r="EY35" s="166"/>
      <c r="EZ35" s="166"/>
      <c r="FA35" s="166"/>
      <c r="FB35" s="166"/>
      <c r="FC35" s="166"/>
      <c r="FD35" s="166"/>
      <c r="FE35" s="166"/>
      <c r="FF35" s="166"/>
      <c r="FG35" s="166"/>
      <c r="FH35" s="166"/>
      <c r="FI35" s="166"/>
      <c r="FJ35" s="166"/>
      <c r="FK35" s="166"/>
      <c r="FL35" s="166"/>
      <c r="FM35" s="166"/>
      <c r="FN35" s="166"/>
      <c r="FO35" s="166"/>
      <c r="FP35" s="166"/>
      <c r="FQ35" s="166"/>
      <c r="FR35" s="166"/>
      <c r="FS35" s="166"/>
      <c r="FT35" s="166"/>
      <c r="FU35" s="166"/>
      <c r="FV35" s="166"/>
      <c r="FW35" s="166"/>
      <c r="FX35" s="166"/>
      <c r="FY35" s="166"/>
      <c r="FZ35" s="166"/>
      <c r="GA35" s="166"/>
      <c r="GB35" s="166"/>
      <c r="GC35" s="166"/>
      <c r="GD35" s="166"/>
      <c r="GE35" s="166"/>
      <c r="GF35" s="166"/>
      <c r="GG35" s="166"/>
      <c r="GH35" s="166"/>
      <c r="GI35" s="166"/>
      <c r="GJ35" s="166"/>
      <c r="GK35" s="166"/>
      <c r="GL35" s="166"/>
      <c r="GM35" s="166"/>
      <c r="GN35" s="166"/>
      <c r="GO35" s="166"/>
      <c r="GP35" s="166"/>
      <c r="GQ35" s="166"/>
      <c r="GR35" s="166"/>
      <c r="GS35" s="166"/>
      <c r="GT35" s="166"/>
      <c r="GU35" s="166"/>
      <c r="GV35" s="166"/>
      <c r="GW35" s="166"/>
      <c r="GX35" s="166"/>
      <c r="GY35" s="166"/>
      <c r="GZ35" s="166"/>
      <c r="HA35" s="166"/>
      <c r="HB35" s="166"/>
      <c r="HC35" s="166"/>
      <c r="HD35" s="166"/>
      <c r="HE35" s="166"/>
      <c r="HF35" s="166"/>
      <c r="HG35" s="166"/>
      <c r="HH35" s="166"/>
      <c r="HI35" s="166"/>
      <c r="HJ35" s="166"/>
      <c r="HK35" s="166"/>
      <c r="HL35" s="166"/>
      <c r="HM35" s="166"/>
      <c r="HN35" s="166"/>
      <c r="HO35" s="166"/>
      <c r="HP35" s="166"/>
      <c r="HQ35" s="166"/>
      <c r="HR35" s="166"/>
      <c r="HS35" s="166"/>
      <c r="HT35" s="166"/>
      <c r="HU35" s="166"/>
      <c r="HV35" s="166"/>
      <c r="HW35" s="166"/>
      <c r="HX35" s="166"/>
      <c r="HY35" s="166"/>
      <c r="HZ35" s="166"/>
      <c r="IA35" s="166"/>
      <c r="IB35" s="166"/>
      <c r="IC35" s="166"/>
      <c r="ID35" s="166"/>
      <c r="IE35" s="166"/>
      <c r="IF35" s="166"/>
      <c r="IG35" s="166"/>
      <c r="IH35" s="166"/>
    </row>
    <row r="36" s="19" customFormat="1" ht="12" spans="1:242">
      <c r="A36" s="166"/>
      <c r="B36" s="180"/>
      <c r="C36" s="180"/>
      <c r="D36" s="180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  <c r="BB36" s="166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66"/>
      <c r="BQ36" s="166"/>
      <c r="BR36" s="166"/>
      <c r="BS36" s="166"/>
      <c r="BT36" s="166"/>
      <c r="BU36" s="166"/>
      <c r="BV36" s="166"/>
      <c r="BW36" s="166"/>
      <c r="BX36" s="166"/>
      <c r="BY36" s="166"/>
      <c r="BZ36" s="166"/>
      <c r="CA36" s="166"/>
      <c r="CB36" s="166"/>
      <c r="CC36" s="166"/>
      <c r="CD36" s="166"/>
      <c r="CE36" s="166"/>
      <c r="CF36" s="166"/>
      <c r="CG36" s="166"/>
      <c r="CH36" s="166"/>
      <c r="CI36" s="166"/>
      <c r="CJ36" s="166"/>
      <c r="CK36" s="166"/>
      <c r="CL36" s="166"/>
      <c r="CM36" s="166"/>
      <c r="CN36" s="166"/>
      <c r="CO36" s="166"/>
      <c r="CP36" s="166"/>
      <c r="CQ36" s="166"/>
      <c r="CR36" s="166"/>
      <c r="CS36" s="166"/>
      <c r="CT36" s="166"/>
      <c r="CU36" s="166"/>
      <c r="CV36" s="166"/>
      <c r="CW36" s="166"/>
      <c r="CX36" s="166"/>
      <c r="CY36" s="166"/>
      <c r="CZ36" s="166"/>
      <c r="DA36" s="166"/>
      <c r="DB36" s="166"/>
      <c r="DC36" s="166"/>
      <c r="DD36" s="166"/>
      <c r="DE36" s="166"/>
      <c r="DF36" s="166"/>
      <c r="DG36" s="166"/>
      <c r="DH36" s="166"/>
      <c r="DI36" s="166"/>
      <c r="DJ36" s="166"/>
      <c r="DK36" s="166"/>
      <c r="DL36" s="166"/>
      <c r="DM36" s="166"/>
      <c r="DN36" s="166"/>
      <c r="DO36" s="166"/>
      <c r="DP36" s="166"/>
      <c r="DQ36" s="166"/>
      <c r="DR36" s="166"/>
      <c r="DS36" s="166"/>
      <c r="DT36" s="166"/>
      <c r="DU36" s="166"/>
      <c r="DV36" s="166"/>
      <c r="DW36" s="166"/>
      <c r="DX36" s="166"/>
      <c r="DY36" s="166"/>
      <c r="DZ36" s="166"/>
      <c r="EA36" s="166"/>
      <c r="EB36" s="166"/>
      <c r="EC36" s="166"/>
      <c r="ED36" s="166"/>
      <c r="EE36" s="166"/>
      <c r="EF36" s="166"/>
      <c r="EG36" s="166"/>
      <c r="EH36" s="166"/>
      <c r="EI36" s="166"/>
      <c r="EJ36" s="166"/>
      <c r="EK36" s="166"/>
      <c r="EL36" s="166"/>
      <c r="EM36" s="166"/>
      <c r="EN36" s="166"/>
      <c r="EO36" s="166"/>
      <c r="EP36" s="166"/>
      <c r="EQ36" s="166"/>
      <c r="ER36" s="166"/>
      <c r="ES36" s="166"/>
      <c r="ET36" s="166"/>
      <c r="EU36" s="166"/>
      <c r="EV36" s="166"/>
      <c r="EW36" s="166"/>
      <c r="EX36" s="166"/>
      <c r="EY36" s="166"/>
      <c r="EZ36" s="166"/>
      <c r="FA36" s="166"/>
      <c r="FB36" s="166"/>
      <c r="FC36" s="166"/>
      <c r="FD36" s="166"/>
      <c r="FE36" s="166"/>
      <c r="FF36" s="166"/>
      <c r="FG36" s="166"/>
      <c r="FH36" s="166"/>
      <c r="FI36" s="166"/>
      <c r="FJ36" s="166"/>
      <c r="FK36" s="166"/>
      <c r="FL36" s="166"/>
      <c r="FM36" s="166"/>
      <c r="FN36" s="166"/>
      <c r="FO36" s="166"/>
      <c r="FP36" s="166"/>
      <c r="FQ36" s="166"/>
      <c r="FR36" s="166"/>
      <c r="FS36" s="166"/>
      <c r="FT36" s="166"/>
      <c r="FU36" s="166"/>
      <c r="FV36" s="166"/>
      <c r="FW36" s="166"/>
      <c r="FX36" s="166"/>
      <c r="FY36" s="166"/>
      <c r="FZ36" s="166"/>
      <c r="GA36" s="166"/>
      <c r="GB36" s="166"/>
      <c r="GC36" s="166"/>
      <c r="GD36" s="166"/>
      <c r="GE36" s="166"/>
      <c r="GF36" s="166"/>
      <c r="GG36" s="166"/>
      <c r="GH36" s="166"/>
      <c r="GI36" s="166"/>
      <c r="GJ36" s="166"/>
      <c r="GK36" s="166"/>
      <c r="GL36" s="166"/>
      <c r="GM36" s="166"/>
      <c r="GN36" s="166"/>
      <c r="GO36" s="166"/>
      <c r="GP36" s="166"/>
      <c r="GQ36" s="166"/>
      <c r="GR36" s="166"/>
      <c r="GS36" s="166"/>
      <c r="GT36" s="166"/>
      <c r="GU36" s="166"/>
      <c r="GV36" s="166"/>
      <c r="GW36" s="166"/>
      <c r="GX36" s="166"/>
      <c r="GY36" s="166"/>
      <c r="GZ36" s="166"/>
      <c r="HA36" s="166"/>
      <c r="HB36" s="166"/>
      <c r="HC36" s="166"/>
      <c r="HD36" s="166"/>
      <c r="HE36" s="166"/>
      <c r="HF36" s="166"/>
      <c r="HG36" s="166"/>
      <c r="HH36" s="166"/>
      <c r="HI36" s="166"/>
      <c r="HJ36" s="166"/>
      <c r="HK36" s="166"/>
      <c r="HL36" s="166"/>
      <c r="HM36" s="166"/>
      <c r="HN36" s="166"/>
      <c r="HO36" s="166"/>
      <c r="HP36" s="166"/>
      <c r="HQ36" s="166"/>
      <c r="HR36" s="166"/>
      <c r="HS36" s="166"/>
      <c r="HT36" s="166"/>
      <c r="HU36" s="166"/>
      <c r="HV36" s="166"/>
      <c r="HW36" s="166"/>
      <c r="HX36" s="166"/>
      <c r="HY36" s="166"/>
      <c r="HZ36" s="166"/>
      <c r="IA36" s="166"/>
      <c r="IB36" s="166"/>
      <c r="IC36" s="166"/>
      <c r="ID36" s="166"/>
      <c r="IE36" s="166"/>
      <c r="IF36" s="166"/>
      <c r="IG36" s="166"/>
      <c r="IH36" s="166"/>
    </row>
    <row r="37" s="19" customFormat="1" ht="12" spans="1:242">
      <c r="A37" s="166"/>
      <c r="B37" s="180"/>
      <c r="C37" s="180"/>
      <c r="D37" s="180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6"/>
      <c r="BQ37" s="166"/>
      <c r="BR37" s="166"/>
      <c r="BS37" s="166"/>
      <c r="BT37" s="166"/>
      <c r="BU37" s="166"/>
      <c r="BV37" s="166"/>
      <c r="BW37" s="166"/>
      <c r="BX37" s="166"/>
      <c r="BY37" s="166"/>
      <c r="BZ37" s="166"/>
      <c r="CA37" s="166"/>
      <c r="CB37" s="166"/>
      <c r="CC37" s="166"/>
      <c r="CD37" s="166"/>
      <c r="CE37" s="166"/>
      <c r="CF37" s="166"/>
      <c r="CG37" s="166"/>
      <c r="CH37" s="166"/>
      <c r="CI37" s="166"/>
      <c r="CJ37" s="166"/>
      <c r="CK37" s="166"/>
      <c r="CL37" s="166"/>
      <c r="CM37" s="166"/>
      <c r="CN37" s="166"/>
      <c r="CO37" s="166"/>
      <c r="CP37" s="166"/>
      <c r="CQ37" s="166"/>
      <c r="CR37" s="166"/>
      <c r="CS37" s="166"/>
      <c r="CT37" s="166"/>
      <c r="CU37" s="166"/>
      <c r="CV37" s="166"/>
      <c r="CW37" s="166"/>
      <c r="CX37" s="166"/>
      <c r="CY37" s="166"/>
      <c r="CZ37" s="166"/>
      <c r="DA37" s="166"/>
      <c r="DB37" s="166"/>
      <c r="DC37" s="166"/>
      <c r="DD37" s="166"/>
      <c r="DE37" s="166"/>
      <c r="DF37" s="166"/>
      <c r="DG37" s="166"/>
      <c r="DH37" s="166"/>
      <c r="DI37" s="166"/>
      <c r="DJ37" s="166"/>
      <c r="DK37" s="166"/>
      <c r="DL37" s="166"/>
      <c r="DM37" s="166"/>
      <c r="DN37" s="166"/>
      <c r="DO37" s="166"/>
      <c r="DP37" s="166"/>
      <c r="DQ37" s="166"/>
      <c r="DR37" s="166"/>
      <c r="DS37" s="166"/>
      <c r="DT37" s="166"/>
      <c r="DU37" s="166"/>
      <c r="DV37" s="166"/>
      <c r="DW37" s="166"/>
      <c r="DX37" s="166"/>
      <c r="DY37" s="166"/>
      <c r="DZ37" s="166"/>
      <c r="EA37" s="166"/>
      <c r="EB37" s="166"/>
      <c r="EC37" s="166"/>
      <c r="ED37" s="166"/>
      <c r="EE37" s="166"/>
      <c r="EF37" s="166"/>
      <c r="EG37" s="166"/>
      <c r="EH37" s="166"/>
      <c r="EI37" s="166"/>
      <c r="EJ37" s="166"/>
      <c r="EK37" s="166"/>
      <c r="EL37" s="166"/>
      <c r="EM37" s="166"/>
      <c r="EN37" s="166"/>
      <c r="EO37" s="166"/>
      <c r="EP37" s="166"/>
      <c r="EQ37" s="166"/>
      <c r="ER37" s="166"/>
      <c r="ES37" s="166"/>
      <c r="ET37" s="166"/>
      <c r="EU37" s="166"/>
      <c r="EV37" s="166"/>
      <c r="EW37" s="166"/>
      <c r="EX37" s="166"/>
      <c r="EY37" s="166"/>
      <c r="EZ37" s="166"/>
      <c r="FA37" s="166"/>
      <c r="FB37" s="166"/>
      <c r="FC37" s="166"/>
      <c r="FD37" s="166"/>
      <c r="FE37" s="166"/>
      <c r="FF37" s="166"/>
      <c r="FG37" s="166"/>
      <c r="FH37" s="166"/>
      <c r="FI37" s="166"/>
      <c r="FJ37" s="166"/>
      <c r="FK37" s="166"/>
      <c r="FL37" s="166"/>
      <c r="FM37" s="166"/>
      <c r="FN37" s="166"/>
      <c r="FO37" s="166"/>
      <c r="FP37" s="166"/>
      <c r="FQ37" s="166"/>
      <c r="FR37" s="166"/>
      <c r="FS37" s="166"/>
      <c r="FT37" s="166"/>
      <c r="FU37" s="166"/>
      <c r="FV37" s="166"/>
      <c r="FW37" s="166"/>
      <c r="FX37" s="166"/>
      <c r="FY37" s="166"/>
      <c r="FZ37" s="166"/>
      <c r="GA37" s="166"/>
      <c r="GB37" s="166"/>
      <c r="GC37" s="166"/>
      <c r="GD37" s="166"/>
      <c r="GE37" s="166"/>
      <c r="GF37" s="166"/>
      <c r="GG37" s="166"/>
      <c r="GH37" s="166"/>
      <c r="GI37" s="166"/>
      <c r="GJ37" s="166"/>
      <c r="GK37" s="166"/>
      <c r="GL37" s="166"/>
      <c r="GM37" s="166"/>
      <c r="GN37" s="166"/>
      <c r="GO37" s="166"/>
      <c r="GP37" s="166"/>
      <c r="GQ37" s="166"/>
      <c r="GR37" s="166"/>
      <c r="GS37" s="166"/>
      <c r="GT37" s="166"/>
      <c r="GU37" s="166"/>
      <c r="GV37" s="166"/>
      <c r="GW37" s="166"/>
      <c r="GX37" s="166"/>
      <c r="GY37" s="166"/>
      <c r="GZ37" s="166"/>
      <c r="HA37" s="166"/>
      <c r="HB37" s="166"/>
      <c r="HC37" s="166"/>
      <c r="HD37" s="166"/>
      <c r="HE37" s="166"/>
      <c r="HF37" s="166"/>
      <c r="HG37" s="166"/>
      <c r="HH37" s="166"/>
      <c r="HI37" s="166"/>
      <c r="HJ37" s="166"/>
      <c r="HK37" s="166"/>
      <c r="HL37" s="166"/>
      <c r="HM37" s="166"/>
      <c r="HN37" s="166"/>
      <c r="HO37" s="166"/>
      <c r="HP37" s="166"/>
      <c r="HQ37" s="166"/>
      <c r="HR37" s="166"/>
      <c r="HS37" s="166"/>
      <c r="HT37" s="166"/>
      <c r="HU37" s="166"/>
      <c r="HV37" s="166"/>
      <c r="HW37" s="166"/>
      <c r="HX37" s="166"/>
      <c r="HY37" s="166"/>
      <c r="HZ37" s="166"/>
      <c r="IA37" s="166"/>
      <c r="IB37" s="166"/>
      <c r="IC37" s="166"/>
      <c r="ID37" s="166"/>
      <c r="IE37" s="166"/>
      <c r="IF37" s="166"/>
      <c r="IG37" s="166"/>
      <c r="IH37" s="166"/>
    </row>
    <row r="38" s="19" customFormat="1" ht="12" spans="1:242">
      <c r="A38" s="166"/>
      <c r="B38" s="180"/>
      <c r="C38" s="180"/>
      <c r="D38" s="180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  <c r="BO38" s="166"/>
      <c r="BP38" s="166"/>
      <c r="BQ38" s="166"/>
      <c r="BR38" s="166"/>
      <c r="BS38" s="166"/>
      <c r="BT38" s="166"/>
      <c r="BU38" s="166"/>
      <c r="BV38" s="166"/>
      <c r="BW38" s="166"/>
      <c r="BX38" s="166"/>
      <c r="BY38" s="166"/>
      <c r="BZ38" s="166"/>
      <c r="CA38" s="166"/>
      <c r="CB38" s="166"/>
      <c r="CC38" s="166"/>
      <c r="CD38" s="166"/>
      <c r="CE38" s="166"/>
      <c r="CF38" s="166"/>
      <c r="CG38" s="166"/>
      <c r="CH38" s="166"/>
      <c r="CI38" s="166"/>
      <c r="CJ38" s="166"/>
      <c r="CK38" s="166"/>
      <c r="CL38" s="166"/>
      <c r="CM38" s="166"/>
      <c r="CN38" s="166"/>
      <c r="CO38" s="166"/>
      <c r="CP38" s="166"/>
      <c r="CQ38" s="166"/>
      <c r="CR38" s="166"/>
      <c r="CS38" s="166"/>
      <c r="CT38" s="166"/>
      <c r="CU38" s="166"/>
      <c r="CV38" s="166"/>
      <c r="CW38" s="166"/>
      <c r="CX38" s="166"/>
      <c r="CY38" s="166"/>
      <c r="CZ38" s="166"/>
      <c r="DA38" s="166"/>
      <c r="DB38" s="166"/>
      <c r="DC38" s="166"/>
      <c r="DD38" s="166"/>
      <c r="DE38" s="166"/>
      <c r="DF38" s="166"/>
      <c r="DG38" s="166"/>
      <c r="DH38" s="166"/>
      <c r="DI38" s="166"/>
      <c r="DJ38" s="166"/>
      <c r="DK38" s="166"/>
      <c r="DL38" s="166"/>
      <c r="DM38" s="166"/>
      <c r="DN38" s="166"/>
      <c r="DO38" s="166"/>
      <c r="DP38" s="166"/>
      <c r="DQ38" s="166"/>
      <c r="DR38" s="166"/>
      <c r="DS38" s="166"/>
      <c r="DT38" s="166"/>
      <c r="DU38" s="166"/>
      <c r="DV38" s="166"/>
      <c r="DW38" s="166"/>
      <c r="DX38" s="166"/>
      <c r="DY38" s="166"/>
      <c r="DZ38" s="166"/>
      <c r="EA38" s="166"/>
      <c r="EB38" s="166"/>
      <c r="EC38" s="166"/>
      <c r="ED38" s="166"/>
      <c r="EE38" s="166"/>
      <c r="EF38" s="166"/>
      <c r="EG38" s="166"/>
      <c r="EH38" s="166"/>
      <c r="EI38" s="166"/>
      <c r="EJ38" s="166"/>
      <c r="EK38" s="166"/>
      <c r="EL38" s="166"/>
      <c r="EM38" s="166"/>
      <c r="EN38" s="166"/>
      <c r="EO38" s="166"/>
      <c r="EP38" s="166"/>
      <c r="EQ38" s="166"/>
      <c r="ER38" s="166"/>
      <c r="ES38" s="166"/>
      <c r="ET38" s="166"/>
      <c r="EU38" s="166"/>
      <c r="EV38" s="166"/>
      <c r="EW38" s="166"/>
      <c r="EX38" s="166"/>
      <c r="EY38" s="166"/>
      <c r="EZ38" s="166"/>
      <c r="FA38" s="166"/>
      <c r="FB38" s="166"/>
      <c r="FC38" s="166"/>
      <c r="FD38" s="166"/>
      <c r="FE38" s="166"/>
      <c r="FF38" s="166"/>
      <c r="FG38" s="166"/>
      <c r="FH38" s="166"/>
      <c r="FI38" s="166"/>
      <c r="FJ38" s="166"/>
      <c r="FK38" s="166"/>
      <c r="FL38" s="166"/>
      <c r="FM38" s="166"/>
      <c r="FN38" s="166"/>
      <c r="FO38" s="166"/>
      <c r="FP38" s="166"/>
      <c r="FQ38" s="166"/>
      <c r="FR38" s="166"/>
      <c r="FS38" s="166"/>
      <c r="FT38" s="166"/>
      <c r="FU38" s="166"/>
      <c r="FV38" s="166"/>
      <c r="FW38" s="166"/>
      <c r="FX38" s="166"/>
      <c r="FY38" s="166"/>
      <c r="FZ38" s="166"/>
      <c r="GA38" s="166"/>
      <c r="GB38" s="166"/>
      <c r="GC38" s="166"/>
      <c r="GD38" s="166"/>
      <c r="GE38" s="166"/>
      <c r="GF38" s="166"/>
      <c r="GG38" s="166"/>
      <c r="GH38" s="166"/>
      <c r="GI38" s="166"/>
      <c r="GJ38" s="166"/>
      <c r="GK38" s="166"/>
      <c r="GL38" s="166"/>
      <c r="GM38" s="166"/>
      <c r="GN38" s="166"/>
      <c r="GO38" s="166"/>
      <c r="GP38" s="166"/>
      <c r="GQ38" s="166"/>
      <c r="GR38" s="166"/>
      <c r="GS38" s="166"/>
      <c r="GT38" s="166"/>
      <c r="GU38" s="166"/>
      <c r="GV38" s="166"/>
      <c r="GW38" s="166"/>
      <c r="GX38" s="166"/>
      <c r="GY38" s="166"/>
      <c r="GZ38" s="166"/>
      <c r="HA38" s="166"/>
      <c r="HB38" s="166"/>
      <c r="HC38" s="166"/>
      <c r="HD38" s="166"/>
      <c r="HE38" s="166"/>
      <c r="HF38" s="166"/>
      <c r="HG38" s="166"/>
      <c r="HH38" s="166"/>
      <c r="HI38" s="166"/>
      <c r="HJ38" s="166"/>
      <c r="HK38" s="166"/>
      <c r="HL38" s="166"/>
      <c r="HM38" s="166"/>
      <c r="HN38" s="166"/>
      <c r="HO38" s="166"/>
      <c r="HP38" s="166"/>
      <c r="HQ38" s="166"/>
      <c r="HR38" s="166"/>
      <c r="HS38" s="166"/>
      <c r="HT38" s="166"/>
      <c r="HU38" s="166"/>
      <c r="HV38" s="166"/>
      <c r="HW38" s="166"/>
      <c r="HX38" s="166"/>
      <c r="HY38" s="166"/>
      <c r="HZ38" s="166"/>
      <c r="IA38" s="166"/>
      <c r="IB38" s="166"/>
      <c r="IC38" s="166"/>
      <c r="ID38" s="166"/>
      <c r="IE38" s="166"/>
      <c r="IF38" s="166"/>
      <c r="IG38" s="166"/>
      <c r="IH38" s="166"/>
    </row>
    <row r="39" s="19" customFormat="1" ht="12" spans="1:242">
      <c r="A39" s="166"/>
      <c r="B39" s="180"/>
      <c r="C39" s="180"/>
      <c r="D39" s="180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  <c r="BI39" s="166"/>
      <c r="BJ39" s="166"/>
      <c r="BK39" s="166"/>
      <c r="BL39" s="166"/>
      <c r="BM39" s="166"/>
      <c r="BN39" s="166"/>
      <c r="BO39" s="166"/>
      <c r="BP39" s="166"/>
      <c r="BQ39" s="166"/>
      <c r="BR39" s="166"/>
      <c r="BS39" s="166"/>
      <c r="BT39" s="166"/>
      <c r="BU39" s="166"/>
      <c r="BV39" s="166"/>
      <c r="BW39" s="166"/>
      <c r="BX39" s="166"/>
      <c r="BY39" s="166"/>
      <c r="BZ39" s="166"/>
      <c r="CA39" s="166"/>
      <c r="CB39" s="166"/>
      <c r="CC39" s="166"/>
      <c r="CD39" s="166"/>
      <c r="CE39" s="166"/>
      <c r="CF39" s="166"/>
      <c r="CG39" s="166"/>
      <c r="CH39" s="166"/>
      <c r="CI39" s="166"/>
      <c r="CJ39" s="166"/>
      <c r="CK39" s="166"/>
      <c r="CL39" s="166"/>
      <c r="CM39" s="166"/>
      <c r="CN39" s="166"/>
      <c r="CO39" s="166"/>
      <c r="CP39" s="166"/>
      <c r="CQ39" s="166"/>
      <c r="CR39" s="166"/>
      <c r="CS39" s="166"/>
      <c r="CT39" s="166"/>
      <c r="CU39" s="166"/>
      <c r="CV39" s="166"/>
      <c r="CW39" s="166"/>
      <c r="CX39" s="166"/>
      <c r="CY39" s="166"/>
      <c r="CZ39" s="166"/>
      <c r="DA39" s="166"/>
      <c r="DB39" s="166"/>
      <c r="DC39" s="166"/>
      <c r="DD39" s="166"/>
      <c r="DE39" s="166"/>
      <c r="DF39" s="166"/>
      <c r="DG39" s="166"/>
      <c r="DH39" s="166"/>
      <c r="DI39" s="166"/>
      <c r="DJ39" s="166"/>
      <c r="DK39" s="166"/>
      <c r="DL39" s="166"/>
      <c r="DM39" s="166"/>
      <c r="DN39" s="166"/>
      <c r="DO39" s="166"/>
      <c r="DP39" s="166"/>
      <c r="DQ39" s="166"/>
      <c r="DR39" s="166"/>
      <c r="DS39" s="166"/>
      <c r="DT39" s="166"/>
      <c r="DU39" s="166"/>
      <c r="DV39" s="166"/>
      <c r="DW39" s="166"/>
      <c r="DX39" s="166"/>
      <c r="DY39" s="166"/>
      <c r="DZ39" s="166"/>
      <c r="EA39" s="166"/>
      <c r="EB39" s="166"/>
      <c r="EC39" s="166"/>
      <c r="ED39" s="166"/>
      <c r="EE39" s="166"/>
      <c r="EF39" s="166"/>
      <c r="EG39" s="166"/>
      <c r="EH39" s="166"/>
      <c r="EI39" s="166"/>
      <c r="EJ39" s="166"/>
      <c r="EK39" s="166"/>
      <c r="EL39" s="166"/>
      <c r="EM39" s="166"/>
      <c r="EN39" s="166"/>
      <c r="EO39" s="166"/>
      <c r="EP39" s="166"/>
      <c r="EQ39" s="166"/>
      <c r="ER39" s="166"/>
      <c r="ES39" s="166"/>
      <c r="ET39" s="166"/>
      <c r="EU39" s="166"/>
      <c r="EV39" s="166"/>
      <c r="EW39" s="166"/>
      <c r="EX39" s="166"/>
      <c r="EY39" s="166"/>
      <c r="EZ39" s="166"/>
      <c r="FA39" s="166"/>
      <c r="FB39" s="166"/>
      <c r="FC39" s="166"/>
      <c r="FD39" s="166"/>
      <c r="FE39" s="166"/>
      <c r="FF39" s="166"/>
      <c r="FG39" s="166"/>
      <c r="FH39" s="166"/>
      <c r="FI39" s="166"/>
      <c r="FJ39" s="166"/>
      <c r="FK39" s="166"/>
      <c r="FL39" s="166"/>
      <c r="FM39" s="166"/>
      <c r="FN39" s="166"/>
      <c r="FO39" s="166"/>
      <c r="FP39" s="166"/>
      <c r="FQ39" s="166"/>
      <c r="FR39" s="166"/>
      <c r="FS39" s="166"/>
      <c r="FT39" s="166"/>
      <c r="FU39" s="166"/>
      <c r="FV39" s="166"/>
      <c r="FW39" s="166"/>
      <c r="FX39" s="166"/>
      <c r="FY39" s="166"/>
      <c r="FZ39" s="166"/>
      <c r="GA39" s="166"/>
      <c r="GB39" s="166"/>
      <c r="GC39" s="166"/>
      <c r="GD39" s="166"/>
      <c r="GE39" s="166"/>
      <c r="GF39" s="166"/>
      <c r="GG39" s="166"/>
      <c r="GH39" s="166"/>
      <c r="GI39" s="166"/>
      <c r="GJ39" s="166"/>
      <c r="GK39" s="166"/>
      <c r="GL39" s="166"/>
      <c r="GM39" s="166"/>
      <c r="GN39" s="166"/>
      <c r="GO39" s="166"/>
      <c r="GP39" s="166"/>
      <c r="GQ39" s="166"/>
      <c r="GR39" s="166"/>
      <c r="GS39" s="166"/>
      <c r="GT39" s="166"/>
      <c r="GU39" s="166"/>
      <c r="GV39" s="166"/>
      <c r="GW39" s="166"/>
      <c r="GX39" s="166"/>
      <c r="GY39" s="166"/>
      <c r="GZ39" s="166"/>
      <c r="HA39" s="166"/>
      <c r="HB39" s="166"/>
      <c r="HC39" s="166"/>
      <c r="HD39" s="166"/>
      <c r="HE39" s="166"/>
      <c r="HF39" s="166"/>
      <c r="HG39" s="166"/>
      <c r="HH39" s="166"/>
      <c r="HI39" s="166"/>
      <c r="HJ39" s="166"/>
      <c r="HK39" s="166"/>
      <c r="HL39" s="166"/>
      <c r="HM39" s="166"/>
      <c r="HN39" s="166"/>
      <c r="HO39" s="166"/>
      <c r="HP39" s="166"/>
      <c r="HQ39" s="166"/>
      <c r="HR39" s="166"/>
      <c r="HS39" s="166"/>
      <c r="HT39" s="166"/>
      <c r="HU39" s="166"/>
      <c r="HV39" s="166"/>
      <c r="HW39" s="166"/>
      <c r="HX39" s="166"/>
      <c r="HY39" s="166"/>
      <c r="HZ39" s="166"/>
      <c r="IA39" s="166"/>
      <c r="IB39" s="166"/>
      <c r="IC39" s="166"/>
      <c r="ID39" s="166"/>
      <c r="IE39" s="166"/>
      <c r="IF39" s="166"/>
      <c r="IG39" s="166"/>
      <c r="IH39" s="166"/>
    </row>
    <row r="40" s="19" customFormat="1" ht="12" spans="1:242">
      <c r="A40" s="166"/>
      <c r="B40" s="180"/>
      <c r="C40" s="180"/>
      <c r="D40" s="180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166"/>
      <c r="BO40" s="166"/>
      <c r="BP40" s="166"/>
      <c r="BQ40" s="166"/>
      <c r="BR40" s="166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166"/>
      <c r="CD40" s="166"/>
      <c r="CE40" s="166"/>
      <c r="CF40" s="166"/>
      <c r="CG40" s="166"/>
      <c r="CH40" s="166"/>
      <c r="CI40" s="166"/>
      <c r="CJ40" s="166"/>
      <c r="CK40" s="166"/>
      <c r="CL40" s="166"/>
      <c r="CM40" s="166"/>
      <c r="CN40" s="166"/>
      <c r="CO40" s="166"/>
      <c r="CP40" s="166"/>
      <c r="CQ40" s="166"/>
      <c r="CR40" s="166"/>
      <c r="CS40" s="166"/>
      <c r="CT40" s="166"/>
      <c r="CU40" s="166"/>
      <c r="CV40" s="166"/>
      <c r="CW40" s="166"/>
      <c r="CX40" s="166"/>
      <c r="CY40" s="166"/>
      <c r="CZ40" s="166"/>
      <c r="DA40" s="166"/>
      <c r="DB40" s="166"/>
      <c r="DC40" s="166"/>
      <c r="DD40" s="166"/>
      <c r="DE40" s="166"/>
      <c r="DF40" s="166"/>
      <c r="DG40" s="166"/>
      <c r="DH40" s="166"/>
      <c r="DI40" s="166"/>
      <c r="DJ40" s="166"/>
      <c r="DK40" s="166"/>
      <c r="DL40" s="166"/>
      <c r="DM40" s="166"/>
      <c r="DN40" s="166"/>
      <c r="DO40" s="166"/>
      <c r="DP40" s="166"/>
      <c r="DQ40" s="166"/>
      <c r="DR40" s="166"/>
      <c r="DS40" s="166"/>
      <c r="DT40" s="166"/>
      <c r="DU40" s="166"/>
      <c r="DV40" s="166"/>
      <c r="DW40" s="166"/>
      <c r="DX40" s="166"/>
      <c r="DY40" s="166"/>
      <c r="DZ40" s="166"/>
      <c r="EA40" s="166"/>
      <c r="EB40" s="166"/>
      <c r="EC40" s="166"/>
      <c r="ED40" s="166"/>
      <c r="EE40" s="166"/>
      <c r="EF40" s="166"/>
      <c r="EG40" s="166"/>
      <c r="EH40" s="166"/>
      <c r="EI40" s="166"/>
      <c r="EJ40" s="166"/>
      <c r="EK40" s="166"/>
      <c r="EL40" s="166"/>
      <c r="EM40" s="166"/>
      <c r="EN40" s="166"/>
      <c r="EO40" s="166"/>
      <c r="EP40" s="166"/>
      <c r="EQ40" s="166"/>
      <c r="ER40" s="166"/>
      <c r="ES40" s="166"/>
      <c r="ET40" s="166"/>
      <c r="EU40" s="166"/>
      <c r="EV40" s="166"/>
      <c r="EW40" s="166"/>
      <c r="EX40" s="166"/>
      <c r="EY40" s="166"/>
      <c r="EZ40" s="166"/>
      <c r="FA40" s="166"/>
      <c r="FB40" s="166"/>
      <c r="FC40" s="166"/>
      <c r="FD40" s="166"/>
      <c r="FE40" s="166"/>
      <c r="FF40" s="166"/>
      <c r="FG40" s="166"/>
      <c r="FH40" s="166"/>
      <c r="FI40" s="166"/>
      <c r="FJ40" s="166"/>
      <c r="FK40" s="166"/>
      <c r="FL40" s="166"/>
      <c r="FM40" s="166"/>
      <c r="FN40" s="166"/>
      <c r="FO40" s="166"/>
      <c r="FP40" s="166"/>
      <c r="FQ40" s="166"/>
      <c r="FR40" s="166"/>
      <c r="FS40" s="166"/>
      <c r="FT40" s="166"/>
      <c r="FU40" s="166"/>
      <c r="FV40" s="166"/>
      <c r="FW40" s="166"/>
      <c r="FX40" s="166"/>
      <c r="FY40" s="166"/>
      <c r="FZ40" s="166"/>
      <c r="GA40" s="166"/>
      <c r="GB40" s="166"/>
      <c r="GC40" s="166"/>
      <c r="GD40" s="166"/>
      <c r="GE40" s="166"/>
      <c r="GF40" s="166"/>
      <c r="GG40" s="166"/>
      <c r="GH40" s="166"/>
      <c r="GI40" s="166"/>
      <c r="GJ40" s="166"/>
      <c r="GK40" s="166"/>
      <c r="GL40" s="166"/>
      <c r="GM40" s="166"/>
      <c r="GN40" s="166"/>
      <c r="GO40" s="166"/>
      <c r="GP40" s="166"/>
      <c r="GQ40" s="166"/>
      <c r="GR40" s="166"/>
      <c r="GS40" s="166"/>
      <c r="GT40" s="166"/>
      <c r="GU40" s="166"/>
      <c r="GV40" s="166"/>
      <c r="GW40" s="166"/>
      <c r="GX40" s="166"/>
      <c r="GY40" s="166"/>
      <c r="GZ40" s="166"/>
      <c r="HA40" s="166"/>
      <c r="HB40" s="166"/>
      <c r="HC40" s="166"/>
      <c r="HD40" s="166"/>
      <c r="HE40" s="166"/>
      <c r="HF40" s="166"/>
      <c r="HG40" s="166"/>
      <c r="HH40" s="166"/>
      <c r="HI40" s="166"/>
      <c r="HJ40" s="166"/>
      <c r="HK40" s="166"/>
      <c r="HL40" s="166"/>
      <c r="HM40" s="166"/>
      <c r="HN40" s="166"/>
      <c r="HO40" s="166"/>
      <c r="HP40" s="166"/>
      <c r="HQ40" s="166"/>
      <c r="HR40" s="166"/>
      <c r="HS40" s="166"/>
      <c r="HT40" s="166"/>
      <c r="HU40" s="166"/>
      <c r="HV40" s="166"/>
      <c r="HW40" s="166"/>
      <c r="HX40" s="166"/>
      <c r="HY40" s="166"/>
      <c r="HZ40" s="166"/>
      <c r="IA40" s="166"/>
      <c r="IB40" s="166"/>
      <c r="IC40" s="166"/>
      <c r="ID40" s="166"/>
      <c r="IE40" s="166"/>
      <c r="IF40" s="166"/>
      <c r="IG40" s="166"/>
      <c r="IH40" s="166"/>
    </row>
    <row r="41" s="19" customFormat="1" ht="12" spans="1:242">
      <c r="A41" s="166"/>
      <c r="B41" s="180"/>
      <c r="C41" s="180"/>
      <c r="D41" s="180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6"/>
      <c r="BD41" s="166"/>
      <c r="BE41" s="166"/>
      <c r="BF41" s="166"/>
      <c r="BG41" s="166"/>
      <c r="BH41" s="166"/>
      <c r="BI41" s="166"/>
      <c r="BJ41" s="166"/>
      <c r="BK41" s="166"/>
      <c r="BL41" s="166"/>
      <c r="BM41" s="166"/>
      <c r="BN41" s="166"/>
      <c r="BO41" s="166"/>
      <c r="BP41" s="166"/>
      <c r="BQ41" s="166"/>
      <c r="BR41" s="166"/>
      <c r="BS41" s="166"/>
      <c r="BT41" s="166"/>
      <c r="BU41" s="166"/>
      <c r="BV41" s="166"/>
      <c r="BW41" s="166"/>
      <c r="BX41" s="166"/>
      <c r="BY41" s="166"/>
      <c r="BZ41" s="166"/>
      <c r="CA41" s="166"/>
      <c r="CB41" s="166"/>
      <c r="CC41" s="166"/>
      <c r="CD41" s="166"/>
      <c r="CE41" s="166"/>
      <c r="CF41" s="166"/>
      <c r="CG41" s="166"/>
      <c r="CH41" s="166"/>
      <c r="CI41" s="166"/>
      <c r="CJ41" s="166"/>
      <c r="CK41" s="166"/>
      <c r="CL41" s="166"/>
      <c r="CM41" s="166"/>
      <c r="CN41" s="166"/>
      <c r="CO41" s="166"/>
      <c r="CP41" s="166"/>
      <c r="CQ41" s="166"/>
      <c r="CR41" s="166"/>
      <c r="CS41" s="166"/>
      <c r="CT41" s="166"/>
      <c r="CU41" s="166"/>
      <c r="CV41" s="166"/>
      <c r="CW41" s="166"/>
      <c r="CX41" s="166"/>
      <c r="CY41" s="166"/>
      <c r="CZ41" s="166"/>
      <c r="DA41" s="166"/>
      <c r="DB41" s="166"/>
      <c r="DC41" s="166"/>
      <c r="DD41" s="166"/>
      <c r="DE41" s="166"/>
      <c r="DF41" s="166"/>
      <c r="DG41" s="166"/>
      <c r="DH41" s="166"/>
      <c r="DI41" s="166"/>
      <c r="DJ41" s="166"/>
      <c r="DK41" s="166"/>
      <c r="DL41" s="166"/>
      <c r="DM41" s="166"/>
      <c r="DN41" s="166"/>
      <c r="DO41" s="166"/>
      <c r="DP41" s="166"/>
      <c r="DQ41" s="166"/>
      <c r="DR41" s="166"/>
      <c r="DS41" s="166"/>
      <c r="DT41" s="166"/>
      <c r="DU41" s="166"/>
      <c r="DV41" s="166"/>
      <c r="DW41" s="166"/>
      <c r="DX41" s="166"/>
      <c r="DY41" s="166"/>
      <c r="DZ41" s="166"/>
      <c r="EA41" s="166"/>
      <c r="EB41" s="166"/>
      <c r="EC41" s="166"/>
      <c r="ED41" s="166"/>
      <c r="EE41" s="166"/>
      <c r="EF41" s="166"/>
      <c r="EG41" s="166"/>
      <c r="EH41" s="166"/>
      <c r="EI41" s="166"/>
      <c r="EJ41" s="166"/>
      <c r="EK41" s="166"/>
      <c r="EL41" s="166"/>
      <c r="EM41" s="166"/>
      <c r="EN41" s="166"/>
      <c r="EO41" s="166"/>
      <c r="EP41" s="166"/>
      <c r="EQ41" s="166"/>
      <c r="ER41" s="166"/>
      <c r="ES41" s="166"/>
      <c r="ET41" s="166"/>
      <c r="EU41" s="166"/>
      <c r="EV41" s="166"/>
      <c r="EW41" s="166"/>
      <c r="EX41" s="166"/>
      <c r="EY41" s="166"/>
      <c r="EZ41" s="166"/>
      <c r="FA41" s="166"/>
      <c r="FB41" s="166"/>
      <c r="FC41" s="166"/>
      <c r="FD41" s="166"/>
      <c r="FE41" s="166"/>
      <c r="FF41" s="166"/>
      <c r="FG41" s="166"/>
      <c r="FH41" s="166"/>
      <c r="FI41" s="166"/>
      <c r="FJ41" s="166"/>
      <c r="FK41" s="166"/>
      <c r="FL41" s="166"/>
      <c r="FM41" s="166"/>
      <c r="FN41" s="166"/>
      <c r="FO41" s="166"/>
      <c r="FP41" s="166"/>
      <c r="FQ41" s="166"/>
      <c r="FR41" s="166"/>
      <c r="FS41" s="166"/>
      <c r="FT41" s="166"/>
      <c r="FU41" s="166"/>
      <c r="FV41" s="166"/>
      <c r="FW41" s="166"/>
      <c r="FX41" s="166"/>
      <c r="FY41" s="166"/>
      <c r="FZ41" s="166"/>
      <c r="GA41" s="166"/>
      <c r="GB41" s="166"/>
      <c r="GC41" s="166"/>
      <c r="GD41" s="166"/>
      <c r="GE41" s="166"/>
      <c r="GF41" s="166"/>
      <c r="GG41" s="166"/>
      <c r="GH41" s="166"/>
      <c r="GI41" s="166"/>
      <c r="GJ41" s="166"/>
      <c r="GK41" s="166"/>
      <c r="GL41" s="166"/>
      <c r="GM41" s="166"/>
      <c r="GN41" s="166"/>
      <c r="GO41" s="166"/>
      <c r="GP41" s="166"/>
      <c r="GQ41" s="166"/>
      <c r="GR41" s="166"/>
      <c r="GS41" s="166"/>
      <c r="GT41" s="166"/>
      <c r="GU41" s="166"/>
      <c r="GV41" s="166"/>
      <c r="GW41" s="166"/>
      <c r="GX41" s="166"/>
      <c r="GY41" s="166"/>
      <c r="GZ41" s="166"/>
      <c r="HA41" s="166"/>
      <c r="HB41" s="166"/>
      <c r="HC41" s="166"/>
      <c r="HD41" s="166"/>
      <c r="HE41" s="166"/>
      <c r="HF41" s="166"/>
      <c r="HG41" s="166"/>
      <c r="HH41" s="166"/>
      <c r="HI41" s="166"/>
      <c r="HJ41" s="166"/>
      <c r="HK41" s="166"/>
      <c r="HL41" s="166"/>
      <c r="HM41" s="166"/>
      <c r="HN41" s="166"/>
      <c r="HO41" s="166"/>
      <c r="HP41" s="166"/>
      <c r="HQ41" s="166"/>
      <c r="HR41" s="166"/>
      <c r="HS41" s="166"/>
      <c r="HT41" s="166"/>
      <c r="HU41" s="166"/>
      <c r="HV41" s="166"/>
      <c r="HW41" s="166"/>
      <c r="HX41" s="166"/>
      <c r="HY41" s="166"/>
      <c r="HZ41" s="166"/>
      <c r="IA41" s="166"/>
      <c r="IB41" s="166"/>
      <c r="IC41" s="166"/>
      <c r="ID41" s="166"/>
      <c r="IE41" s="166"/>
      <c r="IF41" s="166"/>
      <c r="IG41" s="166"/>
      <c r="IH41" s="166"/>
    </row>
    <row r="42" s="19" customFormat="1" ht="12" spans="1:242">
      <c r="A42" s="166"/>
      <c r="B42" s="180"/>
      <c r="C42" s="180"/>
      <c r="D42" s="180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6"/>
      <c r="BY42" s="166"/>
      <c r="BZ42" s="166"/>
      <c r="CA42" s="166"/>
      <c r="CB42" s="166"/>
      <c r="CC42" s="166"/>
      <c r="CD42" s="166"/>
      <c r="CE42" s="166"/>
      <c r="CF42" s="166"/>
      <c r="CG42" s="166"/>
      <c r="CH42" s="166"/>
      <c r="CI42" s="166"/>
      <c r="CJ42" s="166"/>
      <c r="CK42" s="166"/>
      <c r="CL42" s="166"/>
      <c r="CM42" s="166"/>
      <c r="CN42" s="166"/>
      <c r="CO42" s="166"/>
      <c r="CP42" s="166"/>
      <c r="CQ42" s="166"/>
      <c r="CR42" s="166"/>
      <c r="CS42" s="166"/>
      <c r="CT42" s="166"/>
      <c r="CU42" s="166"/>
      <c r="CV42" s="166"/>
      <c r="CW42" s="166"/>
      <c r="CX42" s="166"/>
      <c r="CY42" s="166"/>
      <c r="CZ42" s="166"/>
      <c r="DA42" s="166"/>
      <c r="DB42" s="166"/>
      <c r="DC42" s="166"/>
      <c r="DD42" s="166"/>
      <c r="DE42" s="166"/>
      <c r="DF42" s="166"/>
      <c r="DG42" s="166"/>
      <c r="DH42" s="166"/>
      <c r="DI42" s="166"/>
      <c r="DJ42" s="166"/>
      <c r="DK42" s="166"/>
      <c r="DL42" s="166"/>
      <c r="DM42" s="166"/>
      <c r="DN42" s="166"/>
      <c r="DO42" s="166"/>
      <c r="DP42" s="166"/>
      <c r="DQ42" s="166"/>
      <c r="DR42" s="166"/>
      <c r="DS42" s="166"/>
      <c r="DT42" s="166"/>
      <c r="DU42" s="166"/>
      <c r="DV42" s="166"/>
      <c r="DW42" s="166"/>
      <c r="DX42" s="166"/>
      <c r="DY42" s="166"/>
      <c r="DZ42" s="166"/>
      <c r="EA42" s="166"/>
      <c r="EB42" s="166"/>
      <c r="EC42" s="166"/>
      <c r="ED42" s="166"/>
      <c r="EE42" s="166"/>
      <c r="EF42" s="166"/>
      <c r="EG42" s="166"/>
      <c r="EH42" s="166"/>
      <c r="EI42" s="166"/>
      <c r="EJ42" s="166"/>
      <c r="EK42" s="166"/>
      <c r="EL42" s="166"/>
      <c r="EM42" s="166"/>
      <c r="EN42" s="166"/>
      <c r="EO42" s="166"/>
      <c r="EP42" s="166"/>
      <c r="EQ42" s="166"/>
      <c r="ER42" s="166"/>
      <c r="ES42" s="166"/>
      <c r="ET42" s="166"/>
      <c r="EU42" s="166"/>
      <c r="EV42" s="166"/>
      <c r="EW42" s="166"/>
      <c r="EX42" s="166"/>
      <c r="EY42" s="166"/>
      <c r="EZ42" s="166"/>
      <c r="FA42" s="166"/>
      <c r="FB42" s="166"/>
      <c r="FC42" s="166"/>
      <c r="FD42" s="166"/>
      <c r="FE42" s="166"/>
      <c r="FF42" s="166"/>
      <c r="FG42" s="166"/>
      <c r="FH42" s="166"/>
      <c r="FI42" s="166"/>
      <c r="FJ42" s="166"/>
      <c r="FK42" s="166"/>
      <c r="FL42" s="166"/>
      <c r="FM42" s="166"/>
      <c r="FN42" s="166"/>
      <c r="FO42" s="166"/>
      <c r="FP42" s="166"/>
      <c r="FQ42" s="166"/>
      <c r="FR42" s="166"/>
      <c r="FS42" s="166"/>
      <c r="FT42" s="166"/>
      <c r="FU42" s="166"/>
      <c r="FV42" s="166"/>
      <c r="FW42" s="166"/>
      <c r="FX42" s="166"/>
      <c r="FY42" s="166"/>
      <c r="FZ42" s="166"/>
      <c r="GA42" s="166"/>
      <c r="GB42" s="166"/>
      <c r="GC42" s="166"/>
      <c r="GD42" s="166"/>
      <c r="GE42" s="166"/>
      <c r="GF42" s="166"/>
      <c r="GG42" s="166"/>
      <c r="GH42" s="166"/>
      <c r="GI42" s="166"/>
      <c r="GJ42" s="166"/>
      <c r="GK42" s="166"/>
      <c r="GL42" s="166"/>
      <c r="GM42" s="166"/>
      <c r="GN42" s="166"/>
      <c r="GO42" s="166"/>
      <c r="GP42" s="166"/>
      <c r="GQ42" s="166"/>
      <c r="GR42" s="166"/>
      <c r="GS42" s="166"/>
      <c r="GT42" s="166"/>
      <c r="GU42" s="166"/>
      <c r="GV42" s="166"/>
      <c r="GW42" s="166"/>
      <c r="GX42" s="166"/>
      <c r="GY42" s="166"/>
      <c r="GZ42" s="166"/>
      <c r="HA42" s="166"/>
      <c r="HB42" s="166"/>
      <c r="HC42" s="166"/>
      <c r="HD42" s="166"/>
      <c r="HE42" s="166"/>
      <c r="HF42" s="166"/>
      <c r="HG42" s="166"/>
      <c r="HH42" s="166"/>
      <c r="HI42" s="166"/>
      <c r="HJ42" s="166"/>
      <c r="HK42" s="166"/>
      <c r="HL42" s="166"/>
      <c r="HM42" s="166"/>
      <c r="HN42" s="166"/>
      <c r="HO42" s="166"/>
      <c r="HP42" s="166"/>
      <c r="HQ42" s="166"/>
      <c r="HR42" s="166"/>
      <c r="HS42" s="166"/>
      <c r="HT42" s="166"/>
      <c r="HU42" s="166"/>
      <c r="HV42" s="166"/>
      <c r="HW42" s="166"/>
      <c r="HX42" s="166"/>
      <c r="HY42" s="166"/>
      <c r="HZ42" s="166"/>
      <c r="IA42" s="166"/>
      <c r="IB42" s="166"/>
      <c r="IC42" s="166"/>
      <c r="ID42" s="166"/>
      <c r="IE42" s="166"/>
      <c r="IF42" s="166"/>
      <c r="IG42" s="166"/>
      <c r="IH42" s="166"/>
    </row>
    <row r="43" s="19" customFormat="1" ht="12" spans="1:242">
      <c r="A43" s="166"/>
      <c r="B43" s="180"/>
      <c r="C43" s="180"/>
      <c r="D43" s="180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66"/>
      <c r="BQ43" s="166"/>
      <c r="BR43" s="166"/>
      <c r="BS43" s="166"/>
      <c r="BT43" s="166"/>
      <c r="BU43" s="166"/>
      <c r="BV43" s="166"/>
      <c r="BW43" s="166"/>
      <c r="BX43" s="166"/>
      <c r="BY43" s="166"/>
      <c r="BZ43" s="166"/>
      <c r="CA43" s="166"/>
      <c r="CB43" s="166"/>
      <c r="CC43" s="166"/>
      <c r="CD43" s="166"/>
      <c r="CE43" s="166"/>
      <c r="CF43" s="166"/>
      <c r="CG43" s="166"/>
      <c r="CH43" s="166"/>
      <c r="CI43" s="166"/>
      <c r="CJ43" s="166"/>
      <c r="CK43" s="166"/>
      <c r="CL43" s="166"/>
      <c r="CM43" s="166"/>
      <c r="CN43" s="166"/>
      <c r="CO43" s="166"/>
      <c r="CP43" s="166"/>
      <c r="CQ43" s="166"/>
      <c r="CR43" s="166"/>
      <c r="CS43" s="166"/>
      <c r="CT43" s="166"/>
      <c r="CU43" s="166"/>
      <c r="CV43" s="166"/>
      <c r="CW43" s="166"/>
      <c r="CX43" s="166"/>
      <c r="CY43" s="166"/>
      <c r="CZ43" s="166"/>
      <c r="DA43" s="166"/>
      <c r="DB43" s="166"/>
      <c r="DC43" s="166"/>
      <c r="DD43" s="166"/>
      <c r="DE43" s="166"/>
      <c r="DF43" s="166"/>
      <c r="DG43" s="166"/>
      <c r="DH43" s="166"/>
      <c r="DI43" s="166"/>
      <c r="DJ43" s="166"/>
      <c r="DK43" s="166"/>
      <c r="DL43" s="166"/>
      <c r="DM43" s="166"/>
      <c r="DN43" s="166"/>
      <c r="DO43" s="166"/>
      <c r="DP43" s="166"/>
      <c r="DQ43" s="166"/>
      <c r="DR43" s="166"/>
      <c r="DS43" s="166"/>
      <c r="DT43" s="166"/>
      <c r="DU43" s="166"/>
      <c r="DV43" s="166"/>
      <c r="DW43" s="166"/>
      <c r="DX43" s="166"/>
      <c r="DY43" s="166"/>
      <c r="DZ43" s="166"/>
      <c r="EA43" s="166"/>
      <c r="EB43" s="166"/>
      <c r="EC43" s="166"/>
      <c r="ED43" s="166"/>
      <c r="EE43" s="166"/>
      <c r="EF43" s="166"/>
      <c r="EG43" s="166"/>
      <c r="EH43" s="166"/>
      <c r="EI43" s="166"/>
      <c r="EJ43" s="166"/>
      <c r="EK43" s="166"/>
      <c r="EL43" s="166"/>
      <c r="EM43" s="166"/>
      <c r="EN43" s="166"/>
      <c r="EO43" s="166"/>
      <c r="EP43" s="166"/>
      <c r="EQ43" s="166"/>
      <c r="ER43" s="166"/>
      <c r="ES43" s="166"/>
      <c r="ET43" s="166"/>
      <c r="EU43" s="166"/>
      <c r="EV43" s="166"/>
      <c r="EW43" s="166"/>
      <c r="EX43" s="166"/>
      <c r="EY43" s="166"/>
      <c r="EZ43" s="166"/>
      <c r="FA43" s="166"/>
      <c r="FB43" s="166"/>
      <c r="FC43" s="166"/>
      <c r="FD43" s="166"/>
      <c r="FE43" s="166"/>
      <c r="FF43" s="166"/>
      <c r="FG43" s="166"/>
      <c r="FH43" s="166"/>
      <c r="FI43" s="166"/>
      <c r="FJ43" s="166"/>
      <c r="FK43" s="166"/>
      <c r="FL43" s="166"/>
      <c r="FM43" s="166"/>
      <c r="FN43" s="166"/>
      <c r="FO43" s="166"/>
      <c r="FP43" s="166"/>
      <c r="FQ43" s="166"/>
      <c r="FR43" s="166"/>
      <c r="FS43" s="166"/>
      <c r="FT43" s="166"/>
      <c r="FU43" s="166"/>
      <c r="FV43" s="166"/>
      <c r="FW43" s="166"/>
      <c r="FX43" s="166"/>
      <c r="FY43" s="166"/>
      <c r="FZ43" s="166"/>
      <c r="GA43" s="166"/>
      <c r="GB43" s="166"/>
      <c r="GC43" s="166"/>
      <c r="GD43" s="166"/>
      <c r="GE43" s="166"/>
      <c r="GF43" s="166"/>
      <c r="GG43" s="166"/>
      <c r="GH43" s="166"/>
      <c r="GI43" s="166"/>
      <c r="GJ43" s="166"/>
      <c r="GK43" s="166"/>
      <c r="GL43" s="166"/>
      <c r="GM43" s="166"/>
      <c r="GN43" s="166"/>
      <c r="GO43" s="166"/>
      <c r="GP43" s="166"/>
      <c r="GQ43" s="166"/>
      <c r="GR43" s="166"/>
      <c r="GS43" s="166"/>
      <c r="GT43" s="166"/>
      <c r="GU43" s="166"/>
      <c r="GV43" s="166"/>
      <c r="GW43" s="166"/>
      <c r="GX43" s="166"/>
      <c r="GY43" s="166"/>
      <c r="GZ43" s="166"/>
      <c r="HA43" s="166"/>
      <c r="HB43" s="166"/>
      <c r="HC43" s="166"/>
      <c r="HD43" s="166"/>
      <c r="HE43" s="166"/>
      <c r="HF43" s="166"/>
      <c r="HG43" s="166"/>
      <c r="HH43" s="166"/>
      <c r="HI43" s="166"/>
      <c r="HJ43" s="166"/>
      <c r="HK43" s="166"/>
      <c r="HL43" s="166"/>
      <c r="HM43" s="166"/>
      <c r="HN43" s="166"/>
      <c r="HO43" s="166"/>
      <c r="HP43" s="166"/>
      <c r="HQ43" s="166"/>
      <c r="HR43" s="166"/>
      <c r="HS43" s="166"/>
      <c r="HT43" s="166"/>
      <c r="HU43" s="166"/>
      <c r="HV43" s="166"/>
      <c r="HW43" s="166"/>
      <c r="HX43" s="166"/>
      <c r="HY43" s="166"/>
      <c r="HZ43" s="166"/>
      <c r="IA43" s="166"/>
      <c r="IB43" s="166"/>
      <c r="IC43" s="166"/>
      <c r="ID43" s="166"/>
      <c r="IE43" s="166"/>
      <c r="IF43" s="166"/>
      <c r="IG43" s="166"/>
      <c r="IH43" s="166"/>
    </row>
    <row r="44" s="19" customFormat="1" ht="12" spans="1:242">
      <c r="A44" s="166"/>
      <c r="B44" s="180"/>
      <c r="C44" s="180"/>
      <c r="D44" s="180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6"/>
      <c r="BE44" s="166"/>
      <c r="BF44" s="166"/>
      <c r="BG44" s="166"/>
      <c r="BH44" s="166"/>
      <c r="BI44" s="166"/>
      <c r="BJ44" s="166"/>
      <c r="BK44" s="166"/>
      <c r="BL44" s="166"/>
      <c r="BM44" s="166"/>
      <c r="BN44" s="166"/>
      <c r="BO44" s="166"/>
      <c r="BP44" s="166"/>
      <c r="BQ44" s="166"/>
      <c r="BR44" s="166"/>
      <c r="BS44" s="166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  <c r="CD44" s="166"/>
      <c r="CE44" s="166"/>
      <c r="CF44" s="166"/>
      <c r="CG44" s="166"/>
      <c r="CH44" s="166"/>
      <c r="CI44" s="166"/>
      <c r="CJ44" s="166"/>
      <c r="CK44" s="166"/>
      <c r="CL44" s="166"/>
      <c r="CM44" s="166"/>
      <c r="CN44" s="166"/>
      <c r="CO44" s="166"/>
      <c r="CP44" s="166"/>
      <c r="CQ44" s="166"/>
      <c r="CR44" s="166"/>
      <c r="CS44" s="166"/>
      <c r="CT44" s="166"/>
      <c r="CU44" s="166"/>
      <c r="CV44" s="166"/>
      <c r="CW44" s="166"/>
      <c r="CX44" s="166"/>
      <c r="CY44" s="166"/>
      <c r="CZ44" s="166"/>
      <c r="DA44" s="166"/>
      <c r="DB44" s="166"/>
      <c r="DC44" s="166"/>
      <c r="DD44" s="166"/>
      <c r="DE44" s="166"/>
      <c r="DF44" s="166"/>
      <c r="DG44" s="166"/>
      <c r="DH44" s="166"/>
      <c r="DI44" s="166"/>
      <c r="DJ44" s="166"/>
      <c r="DK44" s="166"/>
      <c r="DL44" s="166"/>
      <c r="DM44" s="166"/>
      <c r="DN44" s="166"/>
      <c r="DO44" s="166"/>
      <c r="DP44" s="166"/>
      <c r="DQ44" s="166"/>
      <c r="DR44" s="166"/>
      <c r="DS44" s="166"/>
      <c r="DT44" s="166"/>
      <c r="DU44" s="166"/>
      <c r="DV44" s="166"/>
      <c r="DW44" s="166"/>
      <c r="DX44" s="166"/>
      <c r="DY44" s="166"/>
      <c r="DZ44" s="166"/>
      <c r="EA44" s="166"/>
      <c r="EB44" s="166"/>
      <c r="EC44" s="166"/>
      <c r="ED44" s="166"/>
      <c r="EE44" s="166"/>
      <c r="EF44" s="166"/>
      <c r="EG44" s="166"/>
      <c r="EH44" s="166"/>
      <c r="EI44" s="166"/>
      <c r="EJ44" s="166"/>
      <c r="EK44" s="166"/>
      <c r="EL44" s="166"/>
      <c r="EM44" s="166"/>
      <c r="EN44" s="166"/>
      <c r="EO44" s="166"/>
      <c r="EP44" s="166"/>
      <c r="EQ44" s="166"/>
      <c r="ER44" s="166"/>
      <c r="ES44" s="166"/>
      <c r="ET44" s="166"/>
      <c r="EU44" s="166"/>
      <c r="EV44" s="166"/>
      <c r="EW44" s="166"/>
      <c r="EX44" s="166"/>
      <c r="EY44" s="166"/>
      <c r="EZ44" s="166"/>
      <c r="FA44" s="166"/>
      <c r="FB44" s="166"/>
      <c r="FC44" s="166"/>
      <c r="FD44" s="166"/>
      <c r="FE44" s="166"/>
      <c r="FF44" s="166"/>
      <c r="FG44" s="166"/>
      <c r="FH44" s="166"/>
      <c r="FI44" s="166"/>
      <c r="FJ44" s="166"/>
      <c r="FK44" s="166"/>
      <c r="FL44" s="166"/>
      <c r="FM44" s="166"/>
      <c r="FN44" s="166"/>
      <c r="FO44" s="166"/>
      <c r="FP44" s="166"/>
      <c r="FQ44" s="166"/>
      <c r="FR44" s="166"/>
      <c r="FS44" s="166"/>
      <c r="FT44" s="166"/>
      <c r="FU44" s="166"/>
      <c r="FV44" s="166"/>
      <c r="FW44" s="166"/>
      <c r="FX44" s="166"/>
      <c r="FY44" s="166"/>
      <c r="FZ44" s="166"/>
      <c r="GA44" s="166"/>
      <c r="GB44" s="166"/>
      <c r="GC44" s="166"/>
      <c r="GD44" s="166"/>
      <c r="GE44" s="166"/>
      <c r="GF44" s="166"/>
      <c r="GG44" s="166"/>
      <c r="GH44" s="166"/>
      <c r="GI44" s="166"/>
      <c r="GJ44" s="166"/>
      <c r="GK44" s="166"/>
      <c r="GL44" s="166"/>
      <c r="GM44" s="166"/>
      <c r="GN44" s="166"/>
      <c r="GO44" s="166"/>
      <c r="GP44" s="166"/>
      <c r="GQ44" s="166"/>
      <c r="GR44" s="166"/>
      <c r="GS44" s="166"/>
      <c r="GT44" s="166"/>
      <c r="GU44" s="166"/>
      <c r="GV44" s="166"/>
      <c r="GW44" s="166"/>
      <c r="GX44" s="166"/>
      <c r="GY44" s="166"/>
      <c r="GZ44" s="166"/>
      <c r="HA44" s="166"/>
      <c r="HB44" s="166"/>
      <c r="HC44" s="166"/>
      <c r="HD44" s="166"/>
      <c r="HE44" s="166"/>
      <c r="HF44" s="166"/>
      <c r="HG44" s="166"/>
      <c r="HH44" s="166"/>
      <c r="HI44" s="166"/>
      <c r="HJ44" s="166"/>
      <c r="HK44" s="166"/>
      <c r="HL44" s="166"/>
      <c r="HM44" s="166"/>
      <c r="HN44" s="166"/>
      <c r="HO44" s="166"/>
      <c r="HP44" s="166"/>
      <c r="HQ44" s="166"/>
      <c r="HR44" s="166"/>
      <c r="HS44" s="166"/>
      <c r="HT44" s="166"/>
      <c r="HU44" s="166"/>
      <c r="HV44" s="166"/>
      <c r="HW44" s="166"/>
      <c r="HX44" s="166"/>
      <c r="HY44" s="166"/>
      <c r="HZ44" s="166"/>
      <c r="IA44" s="166"/>
      <c r="IB44" s="166"/>
      <c r="IC44" s="166"/>
      <c r="ID44" s="166"/>
      <c r="IE44" s="166"/>
      <c r="IF44" s="166"/>
      <c r="IG44" s="166"/>
      <c r="IH44" s="166"/>
    </row>
    <row r="45" s="19" customFormat="1" ht="12" spans="1:242">
      <c r="A45" s="166"/>
      <c r="B45" s="180"/>
      <c r="C45" s="180"/>
      <c r="D45" s="180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6"/>
      <c r="BN45" s="166"/>
      <c r="BO45" s="166"/>
      <c r="BP45" s="166"/>
      <c r="BQ45" s="166"/>
      <c r="BR45" s="166"/>
      <c r="BS45" s="166"/>
      <c r="BT45" s="166"/>
      <c r="BU45" s="166"/>
      <c r="BV45" s="166"/>
      <c r="BW45" s="166"/>
      <c r="BX45" s="166"/>
      <c r="BY45" s="166"/>
      <c r="BZ45" s="166"/>
      <c r="CA45" s="166"/>
      <c r="CB45" s="166"/>
      <c r="CC45" s="166"/>
      <c r="CD45" s="166"/>
      <c r="CE45" s="166"/>
      <c r="CF45" s="166"/>
      <c r="CG45" s="166"/>
      <c r="CH45" s="166"/>
      <c r="CI45" s="166"/>
      <c r="CJ45" s="166"/>
      <c r="CK45" s="166"/>
      <c r="CL45" s="166"/>
      <c r="CM45" s="166"/>
      <c r="CN45" s="166"/>
      <c r="CO45" s="166"/>
      <c r="CP45" s="166"/>
      <c r="CQ45" s="166"/>
      <c r="CR45" s="166"/>
      <c r="CS45" s="166"/>
      <c r="CT45" s="166"/>
      <c r="CU45" s="166"/>
      <c r="CV45" s="166"/>
      <c r="CW45" s="166"/>
      <c r="CX45" s="166"/>
      <c r="CY45" s="166"/>
      <c r="CZ45" s="166"/>
      <c r="DA45" s="166"/>
      <c r="DB45" s="166"/>
      <c r="DC45" s="166"/>
      <c r="DD45" s="166"/>
      <c r="DE45" s="166"/>
      <c r="DF45" s="166"/>
      <c r="DG45" s="166"/>
      <c r="DH45" s="166"/>
      <c r="DI45" s="166"/>
      <c r="DJ45" s="166"/>
      <c r="DK45" s="166"/>
      <c r="DL45" s="166"/>
      <c r="DM45" s="166"/>
      <c r="DN45" s="166"/>
      <c r="DO45" s="166"/>
      <c r="DP45" s="166"/>
      <c r="DQ45" s="166"/>
      <c r="DR45" s="166"/>
      <c r="DS45" s="166"/>
      <c r="DT45" s="166"/>
      <c r="DU45" s="166"/>
      <c r="DV45" s="166"/>
      <c r="DW45" s="166"/>
      <c r="DX45" s="166"/>
      <c r="DY45" s="166"/>
      <c r="DZ45" s="166"/>
      <c r="EA45" s="166"/>
      <c r="EB45" s="166"/>
      <c r="EC45" s="166"/>
      <c r="ED45" s="166"/>
      <c r="EE45" s="166"/>
      <c r="EF45" s="166"/>
      <c r="EG45" s="166"/>
      <c r="EH45" s="166"/>
      <c r="EI45" s="166"/>
      <c r="EJ45" s="166"/>
      <c r="EK45" s="166"/>
      <c r="EL45" s="166"/>
      <c r="EM45" s="166"/>
      <c r="EN45" s="166"/>
      <c r="EO45" s="166"/>
      <c r="EP45" s="166"/>
      <c r="EQ45" s="166"/>
      <c r="ER45" s="166"/>
      <c r="ES45" s="166"/>
      <c r="ET45" s="166"/>
      <c r="EU45" s="166"/>
      <c r="EV45" s="166"/>
      <c r="EW45" s="166"/>
      <c r="EX45" s="166"/>
      <c r="EY45" s="166"/>
      <c r="EZ45" s="166"/>
      <c r="FA45" s="166"/>
      <c r="FB45" s="166"/>
      <c r="FC45" s="166"/>
      <c r="FD45" s="166"/>
      <c r="FE45" s="166"/>
      <c r="FF45" s="166"/>
      <c r="FG45" s="166"/>
      <c r="FH45" s="166"/>
      <c r="FI45" s="166"/>
      <c r="FJ45" s="166"/>
      <c r="FK45" s="166"/>
      <c r="FL45" s="166"/>
      <c r="FM45" s="166"/>
      <c r="FN45" s="166"/>
      <c r="FO45" s="166"/>
      <c r="FP45" s="166"/>
      <c r="FQ45" s="166"/>
      <c r="FR45" s="166"/>
      <c r="FS45" s="166"/>
      <c r="FT45" s="166"/>
      <c r="FU45" s="166"/>
      <c r="FV45" s="166"/>
      <c r="FW45" s="166"/>
      <c r="FX45" s="166"/>
      <c r="FY45" s="166"/>
      <c r="FZ45" s="166"/>
      <c r="GA45" s="166"/>
      <c r="GB45" s="166"/>
      <c r="GC45" s="166"/>
      <c r="GD45" s="166"/>
      <c r="GE45" s="166"/>
      <c r="GF45" s="166"/>
      <c r="GG45" s="166"/>
      <c r="GH45" s="166"/>
      <c r="GI45" s="166"/>
      <c r="GJ45" s="166"/>
      <c r="GK45" s="166"/>
      <c r="GL45" s="166"/>
      <c r="GM45" s="166"/>
      <c r="GN45" s="166"/>
      <c r="GO45" s="166"/>
      <c r="GP45" s="166"/>
      <c r="GQ45" s="166"/>
      <c r="GR45" s="166"/>
      <c r="GS45" s="166"/>
      <c r="GT45" s="166"/>
      <c r="GU45" s="166"/>
      <c r="GV45" s="166"/>
      <c r="GW45" s="166"/>
      <c r="GX45" s="166"/>
      <c r="GY45" s="166"/>
      <c r="GZ45" s="166"/>
      <c r="HA45" s="166"/>
      <c r="HB45" s="166"/>
      <c r="HC45" s="166"/>
      <c r="HD45" s="166"/>
      <c r="HE45" s="166"/>
      <c r="HF45" s="166"/>
      <c r="HG45" s="166"/>
      <c r="HH45" s="166"/>
      <c r="HI45" s="166"/>
      <c r="HJ45" s="166"/>
      <c r="HK45" s="166"/>
      <c r="HL45" s="166"/>
      <c r="HM45" s="166"/>
      <c r="HN45" s="166"/>
      <c r="HO45" s="166"/>
      <c r="HP45" s="166"/>
      <c r="HQ45" s="166"/>
      <c r="HR45" s="166"/>
      <c r="HS45" s="166"/>
      <c r="HT45" s="166"/>
      <c r="HU45" s="166"/>
      <c r="HV45" s="166"/>
      <c r="HW45" s="166"/>
      <c r="HX45" s="166"/>
      <c r="HY45" s="166"/>
      <c r="HZ45" s="166"/>
      <c r="IA45" s="166"/>
      <c r="IB45" s="166"/>
      <c r="IC45" s="166"/>
      <c r="ID45" s="166"/>
      <c r="IE45" s="166"/>
      <c r="IF45" s="166"/>
      <c r="IG45" s="166"/>
      <c r="IH45" s="166"/>
    </row>
    <row r="46" s="19" customFormat="1" ht="12" spans="1:242">
      <c r="A46" s="166"/>
      <c r="B46" s="180"/>
      <c r="C46" s="180"/>
      <c r="D46" s="180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6"/>
      <c r="BD46" s="166"/>
      <c r="BE46" s="166"/>
      <c r="BF46" s="166"/>
      <c r="BG46" s="166"/>
      <c r="BH46" s="166"/>
      <c r="BI46" s="166"/>
      <c r="BJ46" s="166"/>
      <c r="BK46" s="166"/>
      <c r="BL46" s="166"/>
      <c r="BM46" s="166"/>
      <c r="BN46" s="166"/>
      <c r="BO46" s="166"/>
      <c r="BP46" s="166"/>
      <c r="BQ46" s="166"/>
      <c r="BR46" s="166"/>
      <c r="BS46" s="166"/>
      <c r="BT46" s="166"/>
      <c r="BU46" s="166"/>
      <c r="BV46" s="166"/>
      <c r="BW46" s="166"/>
      <c r="BX46" s="166"/>
      <c r="BY46" s="166"/>
      <c r="BZ46" s="166"/>
      <c r="CA46" s="166"/>
      <c r="CB46" s="166"/>
      <c r="CC46" s="166"/>
      <c r="CD46" s="166"/>
      <c r="CE46" s="166"/>
      <c r="CF46" s="166"/>
      <c r="CG46" s="166"/>
      <c r="CH46" s="166"/>
      <c r="CI46" s="166"/>
      <c r="CJ46" s="166"/>
      <c r="CK46" s="166"/>
      <c r="CL46" s="166"/>
      <c r="CM46" s="166"/>
      <c r="CN46" s="166"/>
      <c r="CO46" s="166"/>
      <c r="CP46" s="166"/>
      <c r="CQ46" s="166"/>
      <c r="CR46" s="166"/>
      <c r="CS46" s="166"/>
      <c r="CT46" s="166"/>
      <c r="CU46" s="166"/>
      <c r="CV46" s="166"/>
      <c r="CW46" s="166"/>
      <c r="CX46" s="166"/>
      <c r="CY46" s="166"/>
      <c r="CZ46" s="166"/>
      <c r="DA46" s="166"/>
      <c r="DB46" s="166"/>
      <c r="DC46" s="166"/>
      <c r="DD46" s="166"/>
      <c r="DE46" s="166"/>
      <c r="DF46" s="166"/>
      <c r="DG46" s="166"/>
      <c r="DH46" s="166"/>
      <c r="DI46" s="166"/>
      <c r="DJ46" s="166"/>
      <c r="DK46" s="166"/>
      <c r="DL46" s="166"/>
      <c r="DM46" s="166"/>
      <c r="DN46" s="166"/>
      <c r="DO46" s="166"/>
      <c r="DP46" s="166"/>
      <c r="DQ46" s="166"/>
      <c r="DR46" s="166"/>
      <c r="DS46" s="166"/>
      <c r="DT46" s="166"/>
      <c r="DU46" s="166"/>
      <c r="DV46" s="166"/>
      <c r="DW46" s="166"/>
      <c r="DX46" s="166"/>
      <c r="DY46" s="166"/>
      <c r="DZ46" s="166"/>
      <c r="EA46" s="166"/>
      <c r="EB46" s="166"/>
      <c r="EC46" s="166"/>
      <c r="ED46" s="166"/>
      <c r="EE46" s="166"/>
      <c r="EF46" s="166"/>
      <c r="EG46" s="166"/>
      <c r="EH46" s="166"/>
      <c r="EI46" s="166"/>
      <c r="EJ46" s="166"/>
      <c r="EK46" s="166"/>
      <c r="EL46" s="166"/>
      <c r="EM46" s="166"/>
      <c r="EN46" s="166"/>
      <c r="EO46" s="166"/>
      <c r="EP46" s="166"/>
      <c r="EQ46" s="166"/>
      <c r="ER46" s="166"/>
      <c r="ES46" s="166"/>
      <c r="ET46" s="166"/>
      <c r="EU46" s="166"/>
      <c r="EV46" s="166"/>
      <c r="EW46" s="166"/>
      <c r="EX46" s="166"/>
      <c r="EY46" s="166"/>
      <c r="EZ46" s="166"/>
      <c r="FA46" s="166"/>
      <c r="FB46" s="166"/>
      <c r="FC46" s="166"/>
      <c r="FD46" s="166"/>
      <c r="FE46" s="166"/>
      <c r="FF46" s="166"/>
      <c r="FG46" s="166"/>
      <c r="FH46" s="166"/>
      <c r="FI46" s="166"/>
      <c r="FJ46" s="166"/>
      <c r="FK46" s="166"/>
      <c r="FL46" s="166"/>
      <c r="FM46" s="166"/>
      <c r="FN46" s="166"/>
      <c r="FO46" s="166"/>
      <c r="FP46" s="166"/>
      <c r="FQ46" s="166"/>
      <c r="FR46" s="166"/>
      <c r="FS46" s="166"/>
      <c r="FT46" s="166"/>
      <c r="FU46" s="166"/>
      <c r="FV46" s="166"/>
      <c r="FW46" s="166"/>
      <c r="FX46" s="166"/>
      <c r="FY46" s="166"/>
      <c r="FZ46" s="166"/>
      <c r="GA46" s="166"/>
      <c r="GB46" s="166"/>
      <c r="GC46" s="166"/>
      <c r="GD46" s="166"/>
      <c r="GE46" s="166"/>
      <c r="GF46" s="166"/>
      <c r="GG46" s="166"/>
      <c r="GH46" s="166"/>
      <c r="GI46" s="166"/>
      <c r="GJ46" s="166"/>
      <c r="GK46" s="166"/>
      <c r="GL46" s="166"/>
      <c r="GM46" s="166"/>
      <c r="GN46" s="166"/>
      <c r="GO46" s="166"/>
      <c r="GP46" s="166"/>
      <c r="GQ46" s="166"/>
      <c r="GR46" s="166"/>
      <c r="GS46" s="166"/>
      <c r="GT46" s="166"/>
      <c r="GU46" s="166"/>
      <c r="GV46" s="166"/>
      <c r="GW46" s="166"/>
      <c r="GX46" s="166"/>
      <c r="GY46" s="166"/>
      <c r="GZ46" s="166"/>
      <c r="HA46" s="166"/>
      <c r="HB46" s="166"/>
      <c r="HC46" s="166"/>
      <c r="HD46" s="166"/>
      <c r="HE46" s="166"/>
      <c r="HF46" s="166"/>
      <c r="HG46" s="166"/>
      <c r="HH46" s="166"/>
      <c r="HI46" s="166"/>
      <c r="HJ46" s="166"/>
      <c r="HK46" s="166"/>
      <c r="HL46" s="166"/>
      <c r="HM46" s="166"/>
      <c r="HN46" s="166"/>
      <c r="HO46" s="166"/>
      <c r="HP46" s="166"/>
      <c r="HQ46" s="166"/>
      <c r="HR46" s="166"/>
      <c r="HS46" s="166"/>
      <c r="HT46" s="166"/>
      <c r="HU46" s="166"/>
      <c r="HV46" s="166"/>
      <c r="HW46" s="166"/>
      <c r="HX46" s="166"/>
      <c r="HY46" s="166"/>
      <c r="HZ46" s="166"/>
      <c r="IA46" s="166"/>
      <c r="IB46" s="166"/>
      <c r="IC46" s="166"/>
      <c r="ID46" s="166"/>
      <c r="IE46" s="166"/>
      <c r="IF46" s="166"/>
      <c r="IG46" s="166"/>
      <c r="IH46" s="166"/>
    </row>
    <row r="47" s="19" customFormat="1" ht="12" spans="1:242">
      <c r="A47" s="166"/>
      <c r="B47" s="180"/>
      <c r="C47" s="180"/>
      <c r="D47" s="180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6"/>
      <c r="BN47" s="166"/>
      <c r="BO47" s="166"/>
      <c r="BP47" s="166"/>
      <c r="BQ47" s="166"/>
      <c r="BR47" s="166"/>
      <c r="BS47" s="166"/>
      <c r="BT47" s="166"/>
      <c r="BU47" s="166"/>
      <c r="BV47" s="166"/>
      <c r="BW47" s="166"/>
      <c r="BX47" s="166"/>
      <c r="BY47" s="166"/>
      <c r="BZ47" s="166"/>
      <c r="CA47" s="166"/>
      <c r="CB47" s="166"/>
      <c r="CC47" s="166"/>
      <c r="CD47" s="166"/>
      <c r="CE47" s="166"/>
      <c r="CF47" s="166"/>
      <c r="CG47" s="166"/>
      <c r="CH47" s="166"/>
      <c r="CI47" s="166"/>
      <c r="CJ47" s="166"/>
      <c r="CK47" s="166"/>
      <c r="CL47" s="166"/>
      <c r="CM47" s="166"/>
      <c r="CN47" s="166"/>
      <c r="CO47" s="166"/>
      <c r="CP47" s="166"/>
      <c r="CQ47" s="166"/>
      <c r="CR47" s="166"/>
      <c r="CS47" s="166"/>
      <c r="CT47" s="166"/>
      <c r="CU47" s="166"/>
      <c r="CV47" s="166"/>
      <c r="CW47" s="166"/>
      <c r="CX47" s="166"/>
      <c r="CY47" s="166"/>
      <c r="CZ47" s="166"/>
      <c r="DA47" s="166"/>
      <c r="DB47" s="166"/>
      <c r="DC47" s="166"/>
      <c r="DD47" s="166"/>
      <c r="DE47" s="166"/>
      <c r="DF47" s="166"/>
      <c r="DG47" s="166"/>
      <c r="DH47" s="166"/>
      <c r="DI47" s="166"/>
      <c r="DJ47" s="166"/>
      <c r="DK47" s="166"/>
      <c r="DL47" s="166"/>
      <c r="DM47" s="166"/>
      <c r="DN47" s="166"/>
      <c r="DO47" s="166"/>
      <c r="DP47" s="166"/>
      <c r="DQ47" s="166"/>
      <c r="DR47" s="166"/>
      <c r="DS47" s="166"/>
      <c r="DT47" s="166"/>
      <c r="DU47" s="166"/>
      <c r="DV47" s="166"/>
      <c r="DW47" s="166"/>
      <c r="DX47" s="166"/>
      <c r="DY47" s="166"/>
      <c r="DZ47" s="166"/>
      <c r="EA47" s="166"/>
      <c r="EB47" s="166"/>
      <c r="EC47" s="166"/>
      <c r="ED47" s="166"/>
      <c r="EE47" s="166"/>
      <c r="EF47" s="166"/>
      <c r="EG47" s="166"/>
      <c r="EH47" s="166"/>
      <c r="EI47" s="166"/>
      <c r="EJ47" s="166"/>
      <c r="EK47" s="166"/>
      <c r="EL47" s="166"/>
      <c r="EM47" s="166"/>
      <c r="EN47" s="166"/>
      <c r="EO47" s="166"/>
      <c r="EP47" s="166"/>
      <c r="EQ47" s="166"/>
      <c r="ER47" s="166"/>
      <c r="ES47" s="166"/>
      <c r="ET47" s="166"/>
      <c r="EU47" s="166"/>
      <c r="EV47" s="166"/>
      <c r="EW47" s="166"/>
      <c r="EX47" s="166"/>
      <c r="EY47" s="166"/>
      <c r="EZ47" s="166"/>
      <c r="FA47" s="166"/>
      <c r="FB47" s="166"/>
      <c r="FC47" s="166"/>
      <c r="FD47" s="166"/>
      <c r="FE47" s="166"/>
      <c r="FF47" s="166"/>
      <c r="FG47" s="166"/>
      <c r="FH47" s="166"/>
      <c r="FI47" s="166"/>
      <c r="FJ47" s="166"/>
      <c r="FK47" s="166"/>
      <c r="FL47" s="166"/>
      <c r="FM47" s="166"/>
      <c r="FN47" s="166"/>
      <c r="FO47" s="166"/>
      <c r="FP47" s="166"/>
      <c r="FQ47" s="166"/>
      <c r="FR47" s="166"/>
      <c r="FS47" s="166"/>
      <c r="FT47" s="166"/>
      <c r="FU47" s="166"/>
      <c r="FV47" s="166"/>
      <c r="FW47" s="166"/>
      <c r="FX47" s="166"/>
      <c r="FY47" s="166"/>
      <c r="FZ47" s="166"/>
      <c r="GA47" s="166"/>
      <c r="GB47" s="166"/>
      <c r="GC47" s="166"/>
      <c r="GD47" s="166"/>
      <c r="GE47" s="166"/>
      <c r="GF47" s="166"/>
      <c r="GG47" s="166"/>
      <c r="GH47" s="166"/>
      <c r="GI47" s="166"/>
      <c r="GJ47" s="166"/>
      <c r="GK47" s="166"/>
      <c r="GL47" s="166"/>
      <c r="GM47" s="166"/>
      <c r="GN47" s="166"/>
      <c r="GO47" s="166"/>
      <c r="GP47" s="166"/>
      <c r="GQ47" s="166"/>
      <c r="GR47" s="166"/>
      <c r="GS47" s="166"/>
      <c r="GT47" s="166"/>
      <c r="GU47" s="166"/>
      <c r="GV47" s="166"/>
      <c r="GW47" s="166"/>
      <c r="GX47" s="166"/>
      <c r="GY47" s="166"/>
      <c r="GZ47" s="166"/>
      <c r="HA47" s="166"/>
      <c r="HB47" s="166"/>
      <c r="HC47" s="166"/>
      <c r="HD47" s="166"/>
      <c r="HE47" s="166"/>
      <c r="HF47" s="166"/>
      <c r="HG47" s="166"/>
      <c r="HH47" s="166"/>
      <c r="HI47" s="166"/>
      <c r="HJ47" s="166"/>
      <c r="HK47" s="166"/>
      <c r="HL47" s="166"/>
      <c r="HM47" s="166"/>
      <c r="HN47" s="166"/>
      <c r="HO47" s="166"/>
      <c r="HP47" s="166"/>
      <c r="HQ47" s="166"/>
      <c r="HR47" s="166"/>
      <c r="HS47" s="166"/>
      <c r="HT47" s="166"/>
      <c r="HU47" s="166"/>
      <c r="HV47" s="166"/>
      <c r="HW47" s="166"/>
      <c r="HX47" s="166"/>
      <c r="HY47" s="166"/>
      <c r="HZ47" s="166"/>
      <c r="IA47" s="166"/>
      <c r="IB47" s="166"/>
      <c r="IC47" s="166"/>
      <c r="ID47" s="166"/>
      <c r="IE47" s="166"/>
      <c r="IF47" s="166"/>
      <c r="IG47" s="166"/>
      <c r="IH47" s="166"/>
    </row>
  </sheetData>
  <mergeCells count="9">
    <mergeCell ref="A1:E1"/>
    <mergeCell ref="D2:E2"/>
    <mergeCell ref="A23:D23"/>
    <mergeCell ref="A24:D24"/>
    <mergeCell ref="A3:A4"/>
    <mergeCell ref="B3:B4"/>
    <mergeCell ref="C3:C4"/>
    <mergeCell ref="D3:D4"/>
    <mergeCell ref="E3:E4"/>
  </mergeCells>
  <pageMargins left="1.02361111111111" right="0.354166666666667" top="1.18055555555556" bottom="0.984027777777778" header="0.511805555555556" footer="0.511805555555556"/>
  <pageSetup paperSize="9" scale="91" orientation="portrait" useFirstPageNumber="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22"/>
  <sheetViews>
    <sheetView showZeros="0" workbookViewId="0">
      <selection activeCell="A1" sqref="A1:E1"/>
    </sheetView>
  </sheetViews>
  <sheetFormatPr defaultColWidth="9" defaultRowHeight="14.25" outlineLevelCol="4"/>
  <cols>
    <col min="1" max="1" width="35.875" customWidth="1"/>
    <col min="2" max="3" width="9" hidden="1" customWidth="1"/>
    <col min="4" max="4" width="12.625" customWidth="1"/>
    <col min="5" max="5" width="81.25" customWidth="1"/>
  </cols>
  <sheetData>
    <row r="1" ht="33.75" customHeight="1" spans="1:5">
      <c r="A1" s="22" t="s">
        <v>216</v>
      </c>
      <c r="B1" s="22"/>
      <c r="C1" s="22"/>
      <c r="D1" s="22"/>
      <c r="E1" s="22"/>
    </row>
    <row r="2" spans="1:5">
      <c r="A2" s="23" t="s">
        <v>217</v>
      </c>
      <c r="B2" s="24"/>
      <c r="C2" s="25"/>
      <c r="D2" s="25"/>
      <c r="E2" s="26" t="s">
        <v>2</v>
      </c>
    </row>
    <row r="3" ht="23.1" customHeight="1" spans="1:5">
      <c r="A3" s="27" t="s">
        <v>218</v>
      </c>
      <c r="B3" s="28" t="s">
        <v>185</v>
      </c>
      <c r="C3" s="29" t="s">
        <v>186</v>
      </c>
      <c r="D3" s="29" t="s">
        <v>6</v>
      </c>
      <c r="E3" s="29" t="s">
        <v>194</v>
      </c>
    </row>
    <row r="4" ht="27" customHeight="1" spans="1:5">
      <c r="A4" s="30" t="s">
        <v>219</v>
      </c>
      <c r="B4" s="31">
        <v>5978.68</v>
      </c>
      <c r="C4" s="32"/>
      <c r="D4" s="30">
        <v>11600.27</v>
      </c>
      <c r="E4" s="29"/>
    </row>
    <row r="5" ht="19.5" customHeight="1" spans="1:5">
      <c r="A5" s="30" t="s">
        <v>195</v>
      </c>
      <c r="B5" s="31">
        <v>2714.5</v>
      </c>
      <c r="C5" s="33"/>
      <c r="D5" s="30">
        <v>5368.19</v>
      </c>
      <c r="E5" s="34" t="s">
        <v>220</v>
      </c>
    </row>
    <row r="6" ht="19.5" customHeight="1" spans="1:5">
      <c r="A6" s="30" t="s">
        <v>196</v>
      </c>
      <c r="B6" s="31">
        <v>593.2</v>
      </c>
      <c r="C6" s="33"/>
      <c r="D6" s="30">
        <v>1102.53</v>
      </c>
      <c r="E6" s="34" t="s">
        <v>221</v>
      </c>
    </row>
    <row r="7" ht="19.5" customHeight="1" spans="1:5">
      <c r="A7" s="30" t="s">
        <v>197</v>
      </c>
      <c r="B7" s="31"/>
      <c r="C7" s="33"/>
      <c r="D7" s="30">
        <v>126.16</v>
      </c>
      <c r="E7" s="34" t="s">
        <v>222</v>
      </c>
    </row>
    <row r="8" ht="27" customHeight="1" spans="1:5">
      <c r="A8" s="30" t="s">
        <v>198</v>
      </c>
      <c r="B8" s="31">
        <v>1020.98</v>
      </c>
      <c r="C8" s="33"/>
      <c r="D8" s="30">
        <v>1865.88</v>
      </c>
      <c r="E8" s="35" t="s">
        <v>223</v>
      </c>
    </row>
    <row r="9" ht="20.1" customHeight="1" spans="1:5">
      <c r="A9" s="30" t="s">
        <v>200</v>
      </c>
      <c r="B9" s="31">
        <v>1607</v>
      </c>
      <c r="C9" s="36"/>
      <c r="D9" s="30">
        <v>2731.37</v>
      </c>
      <c r="E9" s="37"/>
    </row>
    <row r="10" ht="20.1" customHeight="1" spans="1:5">
      <c r="A10" s="30" t="s">
        <v>224</v>
      </c>
      <c r="B10" s="31">
        <v>43</v>
      </c>
      <c r="C10" s="33"/>
      <c r="D10" s="30">
        <v>348.49</v>
      </c>
      <c r="E10" s="34"/>
    </row>
    <row r="11" ht="20.1" customHeight="1" spans="1:5">
      <c r="A11" s="30" t="s">
        <v>225</v>
      </c>
      <c r="B11" s="31"/>
      <c r="C11" s="33"/>
      <c r="D11" s="30">
        <v>30.17</v>
      </c>
      <c r="E11" s="34"/>
    </row>
    <row r="12" ht="23.25" customHeight="1" spans="1:5">
      <c r="A12" s="30" t="s">
        <v>226</v>
      </c>
      <c r="B12" s="31"/>
      <c r="C12" s="33"/>
      <c r="D12" s="30">
        <v>11.29</v>
      </c>
      <c r="E12" s="34" t="s">
        <v>227</v>
      </c>
    </row>
    <row r="13" ht="23.25" customHeight="1" spans="1:5">
      <c r="A13" s="30" t="s">
        <v>228</v>
      </c>
      <c r="B13" s="31"/>
      <c r="C13" s="33"/>
      <c r="D13" s="30">
        <v>16.19</v>
      </c>
      <c r="E13" s="34"/>
    </row>
    <row r="14" ht="23.25" customHeight="1" spans="1:5">
      <c r="A14" s="30" t="s">
        <v>191</v>
      </c>
      <c r="B14" s="31"/>
      <c r="C14" s="33"/>
      <c r="D14" s="30">
        <v>9407.28</v>
      </c>
      <c r="E14" s="34"/>
    </row>
    <row r="15" ht="28.5" customHeight="1" spans="1:5">
      <c r="A15" s="30" t="s">
        <v>229</v>
      </c>
      <c r="B15" s="31">
        <v>4605</v>
      </c>
      <c r="C15" s="32"/>
      <c r="D15" s="30">
        <v>8737.13</v>
      </c>
      <c r="E15" s="34"/>
    </row>
    <row r="16" ht="23.25" customHeight="1" spans="1:5">
      <c r="A16" s="30" t="s">
        <v>230</v>
      </c>
      <c r="B16" s="31">
        <v>4429.3</v>
      </c>
      <c r="C16" s="33"/>
      <c r="D16" s="30">
        <v>533.98</v>
      </c>
      <c r="E16" s="34"/>
    </row>
    <row r="17" ht="23.25" customHeight="1" spans="1:5">
      <c r="A17" s="30" t="s">
        <v>231</v>
      </c>
      <c r="B17" s="31">
        <v>47.7</v>
      </c>
      <c r="C17" s="33"/>
      <c r="D17" s="30">
        <v>123.12</v>
      </c>
      <c r="E17" s="38"/>
    </row>
    <row r="18" ht="23.25" customHeight="1" spans="1:5">
      <c r="A18" s="30" t="s">
        <v>232</v>
      </c>
      <c r="B18" s="31">
        <v>128</v>
      </c>
      <c r="C18" s="33"/>
      <c r="D18" s="30">
        <v>12.79</v>
      </c>
      <c r="E18" s="38"/>
    </row>
    <row r="19" ht="23.25" customHeight="1" spans="1:5">
      <c r="A19" s="30" t="s">
        <v>233</v>
      </c>
      <c r="B19" s="31"/>
      <c r="C19" s="33"/>
      <c r="D19" s="30">
        <v>0.26</v>
      </c>
      <c r="E19" s="39" t="s">
        <v>234</v>
      </c>
    </row>
    <row r="20" ht="21" customHeight="1" spans="1:5">
      <c r="A20" s="30" t="s">
        <v>213</v>
      </c>
      <c r="B20" s="31">
        <v>1373.68</v>
      </c>
      <c r="C20" s="32"/>
      <c r="D20" s="30">
        <v>2192.99</v>
      </c>
      <c r="E20" s="38"/>
    </row>
    <row r="21" ht="21" customHeight="1" spans="1:5">
      <c r="A21" s="30" t="s">
        <v>214</v>
      </c>
      <c r="B21" s="31">
        <v>7014.8</v>
      </c>
      <c r="C21" s="36"/>
      <c r="D21" s="30">
        <v>28228.23</v>
      </c>
      <c r="E21" s="38"/>
    </row>
    <row r="22" ht="21" customHeight="1" spans="1:5">
      <c r="A22" s="30" t="s">
        <v>215</v>
      </c>
      <c r="B22" s="40">
        <v>8388.48</v>
      </c>
      <c r="C22" s="41"/>
      <c r="D22" s="42">
        <v>30421.22</v>
      </c>
      <c r="E22" s="38"/>
    </row>
  </sheetData>
  <mergeCells count="1">
    <mergeCell ref="A1:E1"/>
  </mergeCells>
  <pageMargins left="0.708661417322835" right="0.708661417322835" top="0.748031496062992" bottom="0.748031496062992" header="0.31496062992126" footer="0.31496062992126"/>
  <pageSetup paperSize="9" scale="94" fitToHeight="0" orientation="landscape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O16"/>
  <sheetViews>
    <sheetView tabSelected="1" workbookViewId="0">
      <selection activeCell="A2" sqref="A2:H2"/>
    </sheetView>
  </sheetViews>
  <sheetFormatPr defaultColWidth="9" defaultRowHeight="14.25"/>
  <cols>
    <col min="1" max="1" width="14.625" customWidth="1"/>
    <col min="2" max="2" width="16.5" customWidth="1"/>
    <col min="3" max="3" width="13.125" customWidth="1"/>
    <col min="4" max="4" width="11.625" customWidth="1"/>
    <col min="5" max="5" width="19.625" customWidth="1"/>
    <col min="6" max="6" width="13.5" customWidth="1"/>
    <col min="7" max="7" width="21.75" customWidth="1"/>
    <col min="8" max="10" width="12.5" customWidth="1"/>
    <col min="11" max="11" width="10.875" customWidth="1"/>
    <col min="12" max="16" width="7.875" customWidth="1"/>
  </cols>
  <sheetData>
    <row r="1" ht="24" spans="1:13">
      <c r="A1" s="1" t="s">
        <v>235</v>
      </c>
      <c r="B1" s="2"/>
      <c r="C1" s="2"/>
      <c r="D1" s="2"/>
      <c r="E1" s="2"/>
      <c r="F1" s="2"/>
      <c r="G1" s="2"/>
      <c r="H1" s="2"/>
      <c r="I1" s="12"/>
      <c r="J1" s="12"/>
      <c r="K1" s="11"/>
      <c r="L1" s="11"/>
      <c r="M1" s="11"/>
    </row>
    <row r="2" ht="18" customHeight="1" spans="1:13">
      <c r="A2" s="3" t="s">
        <v>236</v>
      </c>
      <c r="B2" s="4"/>
      <c r="C2" s="4"/>
      <c r="D2" s="4"/>
      <c r="E2" s="4"/>
      <c r="F2" s="4"/>
      <c r="G2" s="4"/>
      <c r="H2" s="4"/>
      <c r="I2" s="13"/>
      <c r="J2" s="13"/>
      <c r="K2" s="11"/>
      <c r="L2" s="11"/>
      <c r="M2" s="11"/>
    </row>
    <row r="3" ht="24.75" customHeight="1" spans="1:15">
      <c r="A3" s="5" t="s">
        <v>121</v>
      </c>
      <c r="B3" s="6" t="s">
        <v>237</v>
      </c>
      <c r="C3" s="6"/>
      <c r="D3" s="6"/>
      <c r="E3" s="6"/>
      <c r="F3" s="6"/>
      <c r="G3" s="6"/>
      <c r="H3" s="6"/>
      <c r="I3" s="14"/>
      <c r="J3" s="14"/>
      <c r="K3" s="15"/>
      <c r="L3" s="15"/>
      <c r="M3" s="15"/>
      <c r="N3" s="15"/>
      <c r="O3" s="15"/>
    </row>
    <row r="4" ht="42.75" spans="1:13">
      <c r="A4" s="5"/>
      <c r="B4" s="7" t="s">
        <v>238</v>
      </c>
      <c r="C4" s="7" t="s">
        <v>239</v>
      </c>
      <c r="D4" s="7" t="s">
        <v>240</v>
      </c>
      <c r="E4" s="7" t="s">
        <v>241</v>
      </c>
      <c r="F4" s="7" t="s">
        <v>242</v>
      </c>
      <c r="G4" s="7" t="s">
        <v>243</v>
      </c>
      <c r="H4" s="7" t="s">
        <v>127</v>
      </c>
      <c r="I4" s="16"/>
      <c r="J4" s="16"/>
      <c r="K4" s="17"/>
      <c r="L4" s="17"/>
      <c r="M4" s="11"/>
    </row>
    <row r="5" ht="30.95" customHeight="1" spans="1:13">
      <c r="A5" s="8" t="s">
        <v>244</v>
      </c>
      <c r="B5" s="9">
        <v>1639.47</v>
      </c>
      <c r="C5" s="9">
        <v>155.93</v>
      </c>
      <c r="D5" s="9">
        <f>3069.75-F5-G5-1000</f>
        <v>1284.132</v>
      </c>
      <c r="E5" s="9">
        <f>-1000+5701-1000-1100</f>
        <v>2601</v>
      </c>
      <c r="F5" s="9">
        <v>124.22</v>
      </c>
      <c r="G5" s="9">
        <v>661.398</v>
      </c>
      <c r="H5" s="9">
        <f t="shared" ref="H5:H14" si="0">B5+C5+D5+E5+F5+G5</f>
        <v>6466.15</v>
      </c>
      <c r="I5" s="18"/>
      <c r="J5" s="18"/>
      <c r="K5" s="19"/>
      <c r="L5" s="11"/>
      <c r="M5" s="11"/>
    </row>
    <row r="6" ht="30.95" customHeight="1" spans="1:13">
      <c r="A6" s="8" t="s">
        <v>245</v>
      </c>
      <c r="B6" s="9">
        <v>1615.59</v>
      </c>
      <c r="C6" s="9">
        <f>-200+412.92</f>
        <v>212.92</v>
      </c>
      <c r="D6" s="9">
        <v>760.25</v>
      </c>
      <c r="E6" s="9">
        <f>-1000+2599.84</f>
        <v>1599.84</v>
      </c>
      <c r="F6" s="9">
        <v>98.78</v>
      </c>
      <c r="G6" s="9">
        <v>510.666</v>
      </c>
      <c r="H6" s="9">
        <f t="shared" si="0"/>
        <v>4798.046</v>
      </c>
      <c r="I6" s="20"/>
      <c r="J6" s="20"/>
      <c r="K6" s="17"/>
      <c r="M6" s="11"/>
    </row>
    <row r="7" ht="30.95" customHeight="1" spans="1:13">
      <c r="A7" s="5" t="s">
        <v>246</v>
      </c>
      <c r="B7" s="9">
        <v>992.17</v>
      </c>
      <c r="C7" s="9">
        <f>-81.61-471.94+1409.08-400-200</f>
        <v>255.53</v>
      </c>
      <c r="D7" s="9">
        <v>313.97</v>
      </c>
      <c r="E7" s="9">
        <f>-1000+3890.06-800-800</f>
        <v>1290.06</v>
      </c>
      <c r="F7" s="9">
        <v>81.61</v>
      </c>
      <c r="G7" s="9">
        <v>471.94</v>
      </c>
      <c r="H7" s="9">
        <f t="shared" si="0"/>
        <v>3405.28</v>
      </c>
      <c r="I7" s="18"/>
      <c r="J7" s="18"/>
      <c r="K7" s="21"/>
      <c r="L7" s="11"/>
      <c r="M7" s="11"/>
    </row>
    <row r="8" ht="30.95" customHeight="1" spans="1:13">
      <c r="A8" s="5" t="s">
        <v>247</v>
      </c>
      <c r="B8" s="9">
        <v>1290.92</v>
      </c>
      <c r="C8" s="9">
        <f>52.933+325.72+13.13</f>
        <v>391.783</v>
      </c>
      <c r="D8" s="9">
        <f>-52.93+1023.06</f>
        <v>970.13</v>
      </c>
      <c r="E8" s="9">
        <f>-325.72+2079.31</f>
        <v>1753.59</v>
      </c>
      <c r="F8" s="9">
        <v>52.93</v>
      </c>
      <c r="G8" s="9">
        <v>325.716</v>
      </c>
      <c r="H8" s="9">
        <f t="shared" si="0"/>
        <v>4785.069</v>
      </c>
      <c r="I8" s="18"/>
      <c r="J8" s="18"/>
      <c r="K8" s="21"/>
      <c r="L8" s="11"/>
      <c r="M8" s="11"/>
    </row>
    <row r="9" ht="30.95" customHeight="1" spans="1:13">
      <c r="A9" s="5" t="s">
        <v>248</v>
      </c>
      <c r="B9" s="9">
        <v>569.11</v>
      </c>
      <c r="C9" s="9">
        <v>180.74</v>
      </c>
      <c r="D9" s="9">
        <v>781.34</v>
      </c>
      <c r="E9" s="9">
        <v>1047</v>
      </c>
      <c r="F9" s="9">
        <v>35.44</v>
      </c>
      <c r="G9" s="9">
        <v>177.042</v>
      </c>
      <c r="H9" s="9">
        <f t="shared" si="0"/>
        <v>2790.672</v>
      </c>
      <c r="I9" s="18"/>
      <c r="J9" s="18"/>
      <c r="K9" s="21"/>
      <c r="L9" s="11"/>
      <c r="M9" s="11"/>
    </row>
    <row r="10" ht="30.95" customHeight="1" spans="1:13">
      <c r="A10" s="5" t="s">
        <v>249</v>
      </c>
      <c r="B10" s="9">
        <v>874.8</v>
      </c>
      <c r="C10" s="9">
        <f>F10+G10</f>
        <v>176.36</v>
      </c>
      <c r="D10" s="9">
        <v>665.16</v>
      </c>
      <c r="E10" s="9">
        <v>1500</v>
      </c>
      <c r="F10" s="9">
        <v>36.56</v>
      </c>
      <c r="G10" s="9">
        <v>139.8</v>
      </c>
      <c r="H10" s="9">
        <f t="shared" si="0"/>
        <v>3392.68</v>
      </c>
      <c r="I10" s="20"/>
      <c r="J10" s="20"/>
      <c r="K10" s="17"/>
      <c r="M10" s="11"/>
    </row>
    <row r="11" ht="30.95" customHeight="1" spans="1:13">
      <c r="A11" s="5" t="s">
        <v>250</v>
      </c>
      <c r="B11" s="9">
        <v>598.4</v>
      </c>
      <c r="C11" s="9">
        <f>F11+G11</f>
        <v>278.732</v>
      </c>
      <c r="D11" s="9">
        <v>358.87</v>
      </c>
      <c r="E11" s="9">
        <v>1060</v>
      </c>
      <c r="F11" s="9">
        <v>32.89</v>
      </c>
      <c r="G11" s="9">
        <v>245.842</v>
      </c>
      <c r="H11" s="9">
        <f t="shared" si="0"/>
        <v>2574.734</v>
      </c>
      <c r="I11" s="18"/>
      <c r="J11" s="18"/>
      <c r="K11" s="21"/>
      <c r="L11" s="11"/>
      <c r="M11" s="11"/>
    </row>
    <row r="12" ht="30.95" customHeight="1" spans="1:13">
      <c r="A12" s="5" t="s">
        <v>251</v>
      </c>
      <c r="B12" s="9">
        <v>930.52</v>
      </c>
      <c r="C12" s="9">
        <f>-80+361.28</f>
        <v>281.28</v>
      </c>
      <c r="D12" s="9">
        <v>757.89</v>
      </c>
      <c r="E12" s="9">
        <f>-1000+2501</f>
        <v>1501</v>
      </c>
      <c r="F12" s="9">
        <v>38.92</v>
      </c>
      <c r="G12" s="9">
        <v>229.234</v>
      </c>
      <c r="H12" s="9">
        <f t="shared" si="0"/>
        <v>3738.844</v>
      </c>
      <c r="I12" s="18"/>
      <c r="J12" s="18"/>
      <c r="K12" s="21"/>
      <c r="L12" s="11"/>
      <c r="M12" s="11"/>
    </row>
    <row r="13" ht="30.95" customHeight="1" spans="1:13">
      <c r="A13" s="5" t="s">
        <v>252</v>
      </c>
      <c r="B13" s="9">
        <v>1066.24</v>
      </c>
      <c r="C13" s="9">
        <f>-500+807.33</f>
        <v>307.33</v>
      </c>
      <c r="D13" s="9">
        <v>514.75</v>
      </c>
      <c r="E13" s="9">
        <f>-900+2583.32</f>
        <v>1683.32</v>
      </c>
      <c r="F13" s="9">
        <v>83.22</v>
      </c>
      <c r="G13" s="9">
        <v>472.53</v>
      </c>
      <c r="H13" s="9">
        <f t="shared" si="0"/>
        <v>4127.39</v>
      </c>
      <c r="I13" s="20"/>
      <c r="J13" s="20"/>
      <c r="K13" s="17"/>
      <c r="L13" s="11"/>
      <c r="M13" s="11"/>
    </row>
    <row r="14" ht="30.95" customHeight="1" spans="1:13">
      <c r="A14" s="5" t="s">
        <v>253</v>
      </c>
      <c r="B14" s="9">
        <v>927.76</v>
      </c>
      <c r="C14" s="9">
        <f>433.56-120</f>
        <v>313.56</v>
      </c>
      <c r="D14" s="9">
        <v>623.2</v>
      </c>
      <c r="E14" s="9">
        <f>-1000+3440.21+61.24</f>
        <v>2501.45</v>
      </c>
      <c r="F14" s="9">
        <v>55.43</v>
      </c>
      <c r="G14" s="9">
        <v>355.736</v>
      </c>
      <c r="H14" s="9">
        <f t="shared" si="0"/>
        <v>4777.136</v>
      </c>
      <c r="I14" s="20"/>
      <c r="J14" s="20"/>
      <c r="K14" s="17"/>
      <c r="L14" s="11"/>
      <c r="M14" s="11"/>
    </row>
    <row r="15" ht="30.95" customHeight="1" spans="1:13">
      <c r="A15" s="5" t="s">
        <v>127</v>
      </c>
      <c r="B15" s="9">
        <f t="shared" ref="B15:H15" si="1">B5+B6+B7+B8+B9+B10++B12+B11+B13+B14</f>
        <v>10504.98</v>
      </c>
      <c r="C15" s="9">
        <f t="shared" si="1"/>
        <v>2554.165</v>
      </c>
      <c r="D15" s="9">
        <f t="shared" si="1"/>
        <v>7029.692</v>
      </c>
      <c r="E15" s="9">
        <f t="shared" si="1"/>
        <v>16537.26</v>
      </c>
      <c r="F15" s="9">
        <f t="shared" si="1"/>
        <v>640</v>
      </c>
      <c r="G15" s="9">
        <f t="shared" si="1"/>
        <v>3589.904</v>
      </c>
      <c r="H15" s="9">
        <f t="shared" si="1"/>
        <v>40856.001</v>
      </c>
      <c r="I15" s="20"/>
      <c r="J15" s="20"/>
      <c r="M15" s="11"/>
    </row>
    <row r="16" ht="23.25" customHeight="1" spans="1:13">
      <c r="A16" s="10" t="s">
        <v>254</v>
      </c>
      <c r="B16" s="11"/>
      <c r="C16" s="11"/>
      <c r="D16" s="11"/>
      <c r="E16" s="11"/>
      <c r="G16" s="11"/>
      <c r="H16" s="11"/>
      <c r="I16" s="11"/>
      <c r="J16" s="11"/>
      <c r="K16" s="11"/>
      <c r="L16" s="11"/>
      <c r="M16" s="11"/>
    </row>
  </sheetData>
  <mergeCells count="5">
    <mergeCell ref="A1:H1"/>
    <mergeCell ref="A2:H2"/>
    <mergeCell ref="B3:H3"/>
    <mergeCell ref="K3:O3"/>
    <mergeCell ref="A3:A4"/>
  </mergeCells>
  <pageMargins left="0.700694444444445" right="0.700694444444445" top="0.751388888888889" bottom="0.590277777777778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29"/>
  <sheetViews>
    <sheetView showZeros="0" workbookViewId="0">
      <selection activeCell="D2" sqref="D2:E2"/>
    </sheetView>
  </sheetViews>
  <sheetFormatPr defaultColWidth="9" defaultRowHeight="14.25" outlineLevelCol="7"/>
  <cols>
    <col min="1" max="1" width="32" style="150" customWidth="1"/>
    <col min="2" max="4" width="10.625" style="151" customWidth="1"/>
    <col min="5" max="5" width="9.75" style="151" customWidth="1"/>
    <col min="6" max="8" width="9" style="151" hidden="1" customWidth="1"/>
    <col min="9" max="16384" width="9" style="151"/>
  </cols>
  <sheetData>
    <row r="1" ht="43.5" customHeight="1" spans="1:5">
      <c r="A1" s="152" t="s">
        <v>26</v>
      </c>
      <c r="B1" s="152"/>
      <c r="C1" s="152"/>
      <c r="D1" s="152"/>
      <c r="E1" s="152"/>
    </row>
    <row r="2" ht="20.1" customHeight="1" spans="1:5">
      <c r="A2" s="153" t="s">
        <v>27</v>
      </c>
      <c r="D2" s="154" t="s">
        <v>28</v>
      </c>
      <c r="E2" s="154"/>
    </row>
    <row r="3" ht="28.15" customHeight="1" spans="1:5">
      <c r="A3" s="155" t="s">
        <v>3</v>
      </c>
      <c r="B3" s="156" t="s">
        <v>29</v>
      </c>
      <c r="C3" s="156" t="s">
        <v>30</v>
      </c>
      <c r="D3" s="157" t="s">
        <v>6</v>
      </c>
      <c r="E3" s="157" t="s">
        <v>7</v>
      </c>
    </row>
    <row r="4" ht="16.5" customHeight="1" spans="1:5">
      <c r="A4" s="155"/>
      <c r="B4" s="158"/>
      <c r="C4" s="158"/>
      <c r="D4" s="157"/>
      <c r="E4" s="157"/>
    </row>
    <row r="5" ht="24.75" customHeight="1" spans="1:8">
      <c r="A5" s="159" t="s">
        <v>31</v>
      </c>
      <c r="B5" s="160">
        <v>22100</v>
      </c>
      <c r="C5" s="160">
        <v>22100</v>
      </c>
      <c r="D5" s="160">
        <v>18967</v>
      </c>
      <c r="E5" s="161"/>
      <c r="F5" s="162">
        <v>17091</v>
      </c>
      <c r="G5" s="151">
        <v>5539</v>
      </c>
      <c r="H5" s="151">
        <v>11552</v>
      </c>
    </row>
    <row r="6" ht="24.75" customHeight="1" spans="1:8">
      <c r="A6" s="159" t="s">
        <v>32</v>
      </c>
      <c r="B6" s="160">
        <v>8600</v>
      </c>
      <c r="C6" s="160">
        <v>8600</v>
      </c>
      <c r="D6" s="160">
        <v>7236</v>
      </c>
      <c r="E6" s="161"/>
      <c r="F6" s="151">
        <v>3910</v>
      </c>
      <c r="H6" s="151">
        <v>3910</v>
      </c>
    </row>
    <row r="7" ht="24.75" customHeight="1" spans="1:8">
      <c r="A7" s="159" t="s">
        <v>33</v>
      </c>
      <c r="B7" s="160">
        <v>58500</v>
      </c>
      <c r="C7" s="160">
        <v>61500</v>
      </c>
      <c r="D7" s="160">
        <v>65710</v>
      </c>
      <c r="E7" s="161"/>
      <c r="F7" s="151">
        <v>18730</v>
      </c>
      <c r="H7" s="151">
        <v>18730</v>
      </c>
    </row>
    <row r="8" ht="24.75" customHeight="1" spans="1:8">
      <c r="A8" s="159" t="s">
        <v>34</v>
      </c>
      <c r="B8" s="160">
        <v>800</v>
      </c>
      <c r="C8" s="160">
        <v>870</v>
      </c>
      <c r="D8" s="160">
        <v>781</v>
      </c>
      <c r="E8" s="161"/>
      <c r="F8" s="151">
        <v>118</v>
      </c>
      <c r="H8" s="151">
        <v>118</v>
      </c>
    </row>
    <row r="9" ht="24.75" customHeight="1" spans="1:8">
      <c r="A9" s="159" t="s">
        <v>35</v>
      </c>
      <c r="B9" s="160">
        <v>4450</v>
      </c>
      <c r="C9" s="160">
        <v>4450</v>
      </c>
      <c r="D9" s="160">
        <v>5225</v>
      </c>
      <c r="E9" s="161"/>
      <c r="F9" s="151">
        <v>949</v>
      </c>
      <c r="G9" s="151">
        <v>402</v>
      </c>
      <c r="H9" s="151">
        <v>547</v>
      </c>
    </row>
    <row r="10" ht="24.75" customHeight="1" spans="1:8">
      <c r="A10" s="159" t="s">
        <v>36</v>
      </c>
      <c r="B10" s="160">
        <v>34830</v>
      </c>
      <c r="C10" s="160">
        <v>35530</v>
      </c>
      <c r="D10" s="160">
        <v>34808</v>
      </c>
      <c r="E10" s="161"/>
      <c r="F10" s="151">
        <v>6244</v>
      </c>
      <c r="G10" s="151">
        <v>724</v>
      </c>
      <c r="H10" s="151">
        <v>5520</v>
      </c>
    </row>
    <row r="11" ht="24.75" customHeight="1" spans="1:8">
      <c r="A11" s="159" t="s">
        <v>37</v>
      </c>
      <c r="B11" s="160">
        <v>34000</v>
      </c>
      <c r="C11" s="160">
        <v>35800</v>
      </c>
      <c r="D11" s="160">
        <v>33877</v>
      </c>
      <c r="E11" s="161"/>
      <c r="F11" s="151">
        <v>8842</v>
      </c>
      <c r="H11" s="151">
        <v>8842</v>
      </c>
    </row>
    <row r="12" ht="24.75" customHeight="1" spans="1:8">
      <c r="A12" s="159" t="s">
        <v>38</v>
      </c>
      <c r="B12" s="160">
        <v>11570</v>
      </c>
      <c r="C12" s="160">
        <v>12020</v>
      </c>
      <c r="D12" s="160">
        <v>8658</v>
      </c>
      <c r="E12" s="161"/>
      <c r="F12" s="151">
        <v>2766</v>
      </c>
      <c r="H12" s="151">
        <v>2766</v>
      </c>
    </row>
    <row r="13" ht="24.75" customHeight="1" spans="1:8">
      <c r="A13" s="159" t="s">
        <v>39</v>
      </c>
      <c r="B13" s="160">
        <v>8200</v>
      </c>
      <c r="C13" s="160">
        <v>8550</v>
      </c>
      <c r="D13" s="160">
        <v>9105</v>
      </c>
      <c r="E13" s="161"/>
      <c r="F13" s="162">
        <v>2002</v>
      </c>
      <c r="G13" s="151">
        <v>44</v>
      </c>
      <c r="H13" s="151">
        <v>1958</v>
      </c>
    </row>
    <row r="14" ht="24.75" customHeight="1" spans="1:8">
      <c r="A14" s="159" t="s">
        <v>40</v>
      </c>
      <c r="B14" s="160">
        <v>48600</v>
      </c>
      <c r="C14" s="160">
        <v>49880</v>
      </c>
      <c r="D14" s="160">
        <v>59504</v>
      </c>
      <c r="E14" s="161"/>
      <c r="F14" s="151">
        <v>14245</v>
      </c>
      <c r="G14" s="151">
        <v>1974</v>
      </c>
      <c r="H14" s="151">
        <v>12271</v>
      </c>
    </row>
    <row r="15" ht="24.75" customHeight="1" spans="1:8">
      <c r="A15" s="159" t="s">
        <v>41</v>
      </c>
      <c r="B15" s="160">
        <v>7800</v>
      </c>
      <c r="C15" s="160">
        <v>7800</v>
      </c>
      <c r="D15" s="160">
        <v>10726</v>
      </c>
      <c r="E15" s="161"/>
      <c r="F15" s="151">
        <v>1602</v>
      </c>
      <c r="G15" s="151">
        <v>10</v>
      </c>
      <c r="H15" s="151">
        <v>1592</v>
      </c>
    </row>
    <row r="16" ht="24.75" customHeight="1" spans="1:8">
      <c r="A16" s="159" t="s">
        <v>42</v>
      </c>
      <c r="B16" s="160">
        <v>1750</v>
      </c>
      <c r="C16" s="160">
        <v>1750</v>
      </c>
      <c r="D16" s="160">
        <v>1951</v>
      </c>
      <c r="E16" s="161"/>
      <c r="F16" s="151">
        <v>763</v>
      </c>
      <c r="G16" s="151">
        <v>31</v>
      </c>
      <c r="H16" s="151">
        <v>732</v>
      </c>
    </row>
    <row r="17" ht="24.75" customHeight="1" spans="1:8">
      <c r="A17" s="159" t="s">
        <v>43</v>
      </c>
      <c r="B17" s="160">
        <v>260</v>
      </c>
      <c r="C17" s="160">
        <v>260</v>
      </c>
      <c r="D17" s="160">
        <v>253</v>
      </c>
      <c r="E17" s="161"/>
      <c r="F17" s="162">
        <v>420</v>
      </c>
      <c r="H17" s="151">
        <v>420</v>
      </c>
    </row>
    <row r="18" ht="24.75" customHeight="1" spans="1:6">
      <c r="A18" s="159" t="s">
        <v>44</v>
      </c>
      <c r="B18" s="160"/>
      <c r="C18" s="160"/>
      <c r="D18" s="160"/>
      <c r="E18" s="161"/>
      <c r="F18" s="162"/>
    </row>
    <row r="19" ht="24.75" customHeight="1" spans="1:8">
      <c r="A19" s="159" t="s">
        <v>45</v>
      </c>
      <c r="B19" s="160"/>
      <c r="C19" s="160"/>
      <c r="D19" s="160"/>
      <c r="E19" s="161"/>
      <c r="F19" s="162">
        <v>780</v>
      </c>
      <c r="H19" s="151">
        <v>780</v>
      </c>
    </row>
    <row r="20" ht="24.75" customHeight="1" spans="1:8">
      <c r="A20" s="159" t="s">
        <v>46</v>
      </c>
      <c r="B20" s="160">
        <v>1380</v>
      </c>
      <c r="C20" s="160">
        <v>1380</v>
      </c>
      <c r="D20" s="160">
        <v>1247</v>
      </c>
      <c r="E20" s="161"/>
      <c r="F20" s="162">
        <v>772</v>
      </c>
      <c r="H20" s="151">
        <v>772</v>
      </c>
    </row>
    <row r="21" ht="24.75" customHeight="1" spans="1:8">
      <c r="A21" s="159" t="s">
        <v>47</v>
      </c>
      <c r="B21" s="160">
        <v>14600</v>
      </c>
      <c r="C21" s="160">
        <v>15150</v>
      </c>
      <c r="D21" s="160">
        <v>6049</v>
      </c>
      <c r="E21" s="161"/>
      <c r="F21" s="162">
        <v>2605</v>
      </c>
      <c r="G21" s="151">
        <v>112</v>
      </c>
      <c r="H21" s="151">
        <v>2493</v>
      </c>
    </row>
    <row r="22" ht="24.75" customHeight="1" spans="1:8">
      <c r="A22" s="159" t="s">
        <v>48</v>
      </c>
      <c r="B22" s="160">
        <v>320</v>
      </c>
      <c r="C22" s="160">
        <v>320</v>
      </c>
      <c r="D22" s="160"/>
      <c r="E22" s="161"/>
      <c r="F22" s="162">
        <v>518</v>
      </c>
      <c r="H22" s="151">
        <v>518</v>
      </c>
    </row>
    <row r="23" ht="24.75" customHeight="1" spans="1:6">
      <c r="A23" s="159" t="s">
        <v>49</v>
      </c>
      <c r="B23" s="160">
        <v>840</v>
      </c>
      <c r="C23" s="160">
        <v>840</v>
      </c>
      <c r="D23" s="160">
        <v>2310</v>
      </c>
      <c r="E23" s="161"/>
      <c r="F23" s="162"/>
    </row>
    <row r="24" ht="24.75" customHeight="1" spans="1:6">
      <c r="A24" s="159" t="s">
        <v>50</v>
      </c>
      <c r="B24" s="160">
        <v>3200</v>
      </c>
      <c r="C24" s="160">
        <v>3200</v>
      </c>
      <c r="D24" s="160">
        <v>5633</v>
      </c>
      <c r="E24" s="161"/>
      <c r="F24" s="162"/>
    </row>
    <row r="25" ht="24.75" customHeight="1" spans="1:6">
      <c r="A25" s="159" t="s">
        <v>51</v>
      </c>
      <c r="B25" s="160"/>
      <c r="C25" s="160"/>
      <c r="D25" s="160">
        <v>2960</v>
      </c>
      <c r="E25" s="161"/>
      <c r="F25" s="162"/>
    </row>
    <row r="26" ht="24.75" customHeight="1" spans="1:5">
      <c r="A26" s="159" t="s">
        <v>52</v>
      </c>
      <c r="B26" s="164"/>
      <c r="C26" s="164"/>
      <c r="D26" s="164">
        <v>11538</v>
      </c>
      <c r="E26" s="161"/>
    </row>
    <row r="27" ht="24.75" customHeight="1" spans="1:5">
      <c r="A27" s="159" t="s">
        <v>53</v>
      </c>
      <c r="B27" s="164"/>
      <c r="C27" s="164"/>
      <c r="D27" s="164">
        <v>446</v>
      </c>
      <c r="E27" s="161"/>
    </row>
    <row r="28" ht="24.75" customHeight="1" spans="1:5">
      <c r="A28" s="165" t="s">
        <v>54</v>
      </c>
      <c r="B28" s="164">
        <f>SUM(B5:B26)</f>
        <v>261800</v>
      </c>
      <c r="C28" s="164">
        <f>SUM(C5:C26)</f>
        <v>270000</v>
      </c>
      <c r="D28" s="164">
        <f>SUM(D5:D27)</f>
        <v>286984</v>
      </c>
      <c r="E28" s="161"/>
    </row>
    <row r="29" ht="24.75" customHeight="1" spans="1:5">
      <c r="A29" s="163" t="s">
        <v>55</v>
      </c>
      <c r="B29" s="164"/>
      <c r="C29" s="164"/>
      <c r="D29" s="164">
        <v>2341</v>
      </c>
      <c r="E29" s="161"/>
    </row>
  </sheetData>
  <mergeCells count="7">
    <mergeCell ref="A1:E1"/>
    <mergeCell ref="D2:E2"/>
    <mergeCell ref="A3:A4"/>
    <mergeCell ref="B3:B4"/>
    <mergeCell ref="C3:C4"/>
    <mergeCell ref="D3:D4"/>
    <mergeCell ref="E3:E4"/>
  </mergeCells>
  <printOptions horizontalCentered="1"/>
  <pageMargins left="0.94488188976378" right="0.748031496062992" top="0.984251968503937" bottom="0.78740157480315" header="0.511811023622047" footer="0.511811023622047"/>
  <pageSetup paperSize="9" scale="95" firstPageNumber="2" orientation="portrait" useFirstPageNumber="1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IK48"/>
  <sheetViews>
    <sheetView showZeros="0" workbookViewId="0">
      <selection activeCell="A1" sqref="A1:E1"/>
    </sheetView>
  </sheetViews>
  <sheetFormatPr defaultColWidth="8.625" defaultRowHeight="14.25"/>
  <cols>
    <col min="1" max="1" width="42.625" style="167" customWidth="1"/>
    <col min="2" max="2" width="13.5" style="168" customWidth="1"/>
    <col min="3" max="3" width="10.625" style="168" customWidth="1"/>
    <col min="4" max="4" width="11" style="169" customWidth="1"/>
    <col min="5" max="5" width="9" style="167" customWidth="1"/>
    <col min="6" max="6" width="19.875" style="167" customWidth="1"/>
    <col min="7" max="7" width="4.875" style="167" customWidth="1"/>
    <col min="8" max="19" width="9" style="167" customWidth="1"/>
    <col min="20" max="242" width="8.625" style="167" customWidth="1"/>
    <col min="243" max="16384" width="8.625" style="97"/>
  </cols>
  <sheetData>
    <row r="1" ht="34.5" customHeight="1" spans="1:5">
      <c r="A1" s="170" t="s">
        <v>56</v>
      </c>
      <c r="B1" s="170"/>
      <c r="C1" s="170"/>
      <c r="D1" s="170"/>
      <c r="E1" s="170"/>
    </row>
    <row r="2" s="19" customFormat="1" ht="20.1" customHeight="1" spans="1:242">
      <c r="A2" s="97" t="s">
        <v>57</v>
      </c>
      <c r="B2" s="99"/>
      <c r="C2" s="99"/>
      <c r="D2" s="171" t="s">
        <v>2</v>
      </c>
      <c r="E2" s="171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6"/>
      <c r="DC2" s="166"/>
      <c r="DD2" s="166"/>
      <c r="DE2" s="166"/>
      <c r="DF2" s="166"/>
      <c r="DG2" s="166"/>
      <c r="DH2" s="166"/>
      <c r="DI2" s="166"/>
      <c r="DJ2" s="166"/>
      <c r="DK2" s="166"/>
      <c r="DL2" s="166"/>
      <c r="DM2" s="166"/>
      <c r="DN2" s="166"/>
      <c r="DO2" s="166"/>
      <c r="DP2" s="166"/>
      <c r="DQ2" s="166"/>
      <c r="DR2" s="166"/>
      <c r="DS2" s="166"/>
      <c r="DT2" s="166"/>
      <c r="DU2" s="166"/>
      <c r="DV2" s="166"/>
      <c r="DW2" s="166"/>
      <c r="DX2" s="166"/>
      <c r="DY2" s="166"/>
      <c r="DZ2" s="166"/>
      <c r="EA2" s="166"/>
      <c r="EB2" s="166"/>
      <c r="EC2" s="166"/>
      <c r="ED2" s="166"/>
      <c r="EE2" s="166"/>
      <c r="EF2" s="166"/>
      <c r="EG2" s="166"/>
      <c r="EH2" s="166"/>
      <c r="EI2" s="166"/>
      <c r="EJ2" s="166"/>
      <c r="EK2" s="166"/>
      <c r="EL2" s="166"/>
      <c r="EM2" s="166"/>
      <c r="EN2" s="166"/>
      <c r="EO2" s="166"/>
      <c r="EP2" s="166"/>
      <c r="EQ2" s="166"/>
      <c r="ER2" s="166"/>
      <c r="ES2" s="166"/>
      <c r="ET2" s="166"/>
      <c r="EU2" s="166"/>
      <c r="EV2" s="166"/>
      <c r="EW2" s="166"/>
      <c r="EX2" s="166"/>
      <c r="EY2" s="166"/>
      <c r="EZ2" s="166"/>
      <c r="FA2" s="166"/>
      <c r="FB2" s="166"/>
      <c r="FC2" s="166"/>
      <c r="FD2" s="166"/>
      <c r="FE2" s="166"/>
      <c r="FF2" s="166"/>
      <c r="FG2" s="166"/>
      <c r="FH2" s="166"/>
      <c r="FI2" s="166"/>
      <c r="FJ2" s="166"/>
      <c r="FK2" s="166"/>
      <c r="FL2" s="166"/>
      <c r="FM2" s="166"/>
      <c r="FN2" s="166"/>
      <c r="FO2" s="166"/>
      <c r="FP2" s="166"/>
      <c r="FQ2" s="166"/>
      <c r="FR2" s="166"/>
      <c r="FS2" s="166"/>
      <c r="FT2" s="166"/>
      <c r="FU2" s="166"/>
      <c r="FV2" s="166"/>
      <c r="FW2" s="166"/>
      <c r="FX2" s="166"/>
      <c r="FY2" s="166"/>
      <c r="FZ2" s="166"/>
      <c r="GA2" s="166"/>
      <c r="GB2" s="166"/>
      <c r="GC2" s="166"/>
      <c r="GD2" s="166"/>
      <c r="GE2" s="166"/>
      <c r="GF2" s="166"/>
      <c r="GG2" s="166"/>
      <c r="GH2" s="166"/>
      <c r="GI2" s="166"/>
      <c r="GJ2" s="166"/>
      <c r="GK2" s="166"/>
      <c r="GL2" s="166"/>
      <c r="GM2" s="166"/>
      <c r="GN2" s="166"/>
      <c r="GO2" s="166"/>
      <c r="GP2" s="166"/>
      <c r="GQ2" s="166"/>
      <c r="GR2" s="166"/>
      <c r="GS2" s="166"/>
      <c r="GT2" s="166"/>
      <c r="GU2" s="166"/>
      <c r="GV2" s="166"/>
      <c r="GW2" s="166"/>
      <c r="GX2" s="166"/>
      <c r="GY2" s="166"/>
      <c r="GZ2" s="166"/>
      <c r="HA2" s="166"/>
      <c r="HB2" s="166"/>
      <c r="HC2" s="166"/>
      <c r="HD2" s="166"/>
      <c r="HE2" s="166"/>
      <c r="HF2" s="166"/>
      <c r="HG2" s="166"/>
      <c r="HH2" s="166"/>
      <c r="HI2" s="166"/>
      <c r="HJ2" s="166"/>
      <c r="HK2" s="166"/>
      <c r="HL2" s="166"/>
      <c r="HM2" s="166"/>
      <c r="HN2" s="166"/>
      <c r="HO2" s="166"/>
      <c r="HP2" s="166"/>
      <c r="HQ2" s="166"/>
      <c r="HR2" s="166"/>
      <c r="HS2" s="166"/>
      <c r="HT2" s="166"/>
      <c r="HU2" s="166"/>
      <c r="HV2" s="166"/>
      <c r="HW2" s="166"/>
      <c r="HX2" s="166"/>
      <c r="HY2" s="166"/>
      <c r="HZ2" s="166"/>
      <c r="IA2" s="166"/>
      <c r="IB2" s="166"/>
      <c r="IC2" s="166"/>
      <c r="ID2" s="166"/>
      <c r="IE2" s="166"/>
      <c r="IF2" s="166"/>
      <c r="IG2" s="166"/>
      <c r="IH2" s="166"/>
    </row>
    <row r="3" s="19" customFormat="1" ht="30" customHeight="1" spans="1:242">
      <c r="A3" s="155" t="s">
        <v>3</v>
      </c>
      <c r="B3" s="172" t="s">
        <v>58</v>
      </c>
      <c r="C3" s="172" t="s">
        <v>5</v>
      </c>
      <c r="D3" s="172" t="s">
        <v>6</v>
      </c>
      <c r="E3" s="157" t="s">
        <v>7</v>
      </c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6"/>
      <c r="BQ3" s="166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D3" s="166"/>
      <c r="DE3" s="166"/>
      <c r="DF3" s="166"/>
      <c r="DG3" s="166"/>
      <c r="DH3" s="166"/>
      <c r="DI3" s="166"/>
      <c r="DJ3" s="166"/>
      <c r="DK3" s="166"/>
      <c r="DL3" s="166"/>
      <c r="DM3" s="166"/>
      <c r="DN3" s="166"/>
      <c r="DO3" s="166"/>
      <c r="DP3" s="166"/>
      <c r="DQ3" s="166"/>
      <c r="DR3" s="166"/>
      <c r="DS3" s="166"/>
      <c r="DT3" s="166"/>
      <c r="DU3" s="166"/>
      <c r="DV3" s="166"/>
      <c r="DW3" s="166"/>
      <c r="DX3" s="166"/>
      <c r="DY3" s="166"/>
      <c r="DZ3" s="166"/>
      <c r="EA3" s="166"/>
      <c r="EB3" s="166"/>
      <c r="EC3" s="166"/>
      <c r="ED3" s="166"/>
      <c r="EE3" s="166"/>
      <c r="EF3" s="166"/>
      <c r="EG3" s="166"/>
      <c r="EH3" s="166"/>
      <c r="EI3" s="166"/>
      <c r="EJ3" s="166"/>
      <c r="EK3" s="166"/>
      <c r="EL3" s="166"/>
      <c r="EM3" s="166"/>
      <c r="EN3" s="166"/>
      <c r="EO3" s="166"/>
      <c r="EP3" s="166"/>
      <c r="EQ3" s="166"/>
      <c r="ER3" s="166"/>
      <c r="ES3" s="166"/>
      <c r="ET3" s="166"/>
      <c r="EU3" s="166"/>
      <c r="EV3" s="166"/>
      <c r="EW3" s="166"/>
      <c r="EX3" s="166"/>
      <c r="EY3" s="166"/>
      <c r="EZ3" s="166"/>
      <c r="FA3" s="166"/>
      <c r="FB3" s="166"/>
      <c r="FC3" s="166"/>
      <c r="FD3" s="166"/>
      <c r="FE3" s="166"/>
      <c r="FF3" s="166"/>
      <c r="FG3" s="166"/>
      <c r="FH3" s="166"/>
      <c r="FI3" s="166"/>
      <c r="FJ3" s="166"/>
      <c r="FK3" s="166"/>
      <c r="FL3" s="166"/>
      <c r="FM3" s="166"/>
      <c r="FN3" s="166"/>
      <c r="FO3" s="166"/>
      <c r="FP3" s="166"/>
      <c r="FQ3" s="166"/>
      <c r="FR3" s="166"/>
      <c r="FS3" s="166"/>
      <c r="FT3" s="166"/>
      <c r="FU3" s="166"/>
      <c r="FV3" s="166"/>
      <c r="FW3" s="166"/>
      <c r="FX3" s="166"/>
      <c r="FY3" s="166"/>
      <c r="FZ3" s="166"/>
      <c r="GA3" s="166"/>
      <c r="GB3" s="166"/>
      <c r="GC3" s="166"/>
      <c r="GD3" s="166"/>
      <c r="GE3" s="166"/>
      <c r="GF3" s="166"/>
      <c r="GG3" s="166"/>
      <c r="GH3" s="166"/>
      <c r="GI3" s="166"/>
      <c r="GJ3" s="166"/>
      <c r="GK3" s="166"/>
      <c r="GL3" s="166"/>
      <c r="GM3" s="166"/>
      <c r="GN3" s="166"/>
      <c r="GO3" s="166"/>
      <c r="GP3" s="166"/>
      <c r="GQ3" s="166"/>
      <c r="GR3" s="166"/>
      <c r="GS3" s="166"/>
      <c r="GT3" s="166"/>
      <c r="GU3" s="166"/>
      <c r="GV3" s="166"/>
      <c r="GW3" s="166"/>
      <c r="GX3" s="166"/>
      <c r="GY3" s="166"/>
      <c r="GZ3" s="166"/>
      <c r="HA3" s="166"/>
      <c r="HB3" s="166"/>
      <c r="HC3" s="166"/>
      <c r="HD3" s="166"/>
      <c r="HE3" s="166"/>
      <c r="HF3" s="166"/>
      <c r="HG3" s="166"/>
      <c r="HH3" s="166"/>
      <c r="HI3" s="166"/>
      <c r="HJ3" s="166"/>
      <c r="HK3" s="166"/>
      <c r="HL3" s="166"/>
      <c r="HM3" s="166"/>
      <c r="HN3" s="166"/>
      <c r="HO3" s="166"/>
      <c r="HP3" s="166"/>
      <c r="HQ3" s="166"/>
      <c r="HR3" s="166"/>
      <c r="HS3" s="166"/>
      <c r="HT3" s="166"/>
      <c r="HU3" s="166"/>
      <c r="HV3" s="166"/>
      <c r="HW3" s="166"/>
      <c r="HX3" s="166"/>
      <c r="HY3" s="166"/>
      <c r="HZ3" s="166"/>
      <c r="IA3" s="166"/>
      <c r="IB3" s="166"/>
      <c r="IC3" s="166"/>
      <c r="ID3" s="166"/>
      <c r="IE3" s="166"/>
      <c r="IF3" s="166"/>
      <c r="IG3" s="166"/>
      <c r="IH3" s="166"/>
    </row>
    <row r="4" s="19" customFormat="1" ht="23.25" customHeight="1" spans="1:242">
      <c r="A4" s="173"/>
      <c r="B4" s="172"/>
      <c r="C4" s="172"/>
      <c r="D4" s="172"/>
      <c r="E4" s="157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66"/>
      <c r="ES4" s="166"/>
      <c r="ET4" s="166"/>
      <c r="EU4" s="166"/>
      <c r="EV4" s="166"/>
      <c r="EW4" s="166"/>
      <c r="EX4" s="166"/>
      <c r="EY4" s="166"/>
      <c r="EZ4" s="166"/>
      <c r="FA4" s="166"/>
      <c r="FB4" s="166"/>
      <c r="FC4" s="166"/>
      <c r="FD4" s="166"/>
      <c r="FE4" s="166"/>
      <c r="FF4" s="166"/>
      <c r="FG4" s="166"/>
      <c r="FH4" s="166"/>
      <c r="FI4" s="166"/>
      <c r="FJ4" s="166"/>
      <c r="FK4" s="166"/>
      <c r="FL4" s="166"/>
      <c r="FM4" s="166"/>
      <c r="FN4" s="166"/>
      <c r="FO4" s="166"/>
      <c r="FP4" s="166"/>
      <c r="FQ4" s="166"/>
      <c r="FR4" s="166"/>
      <c r="FS4" s="166"/>
      <c r="FT4" s="166"/>
      <c r="FU4" s="166"/>
      <c r="FV4" s="166"/>
      <c r="FW4" s="166"/>
      <c r="FX4" s="166"/>
      <c r="FY4" s="166"/>
      <c r="FZ4" s="166"/>
      <c r="GA4" s="166"/>
      <c r="GB4" s="166"/>
      <c r="GC4" s="166"/>
      <c r="GD4" s="166"/>
      <c r="GE4" s="166"/>
      <c r="GF4" s="166"/>
      <c r="GG4" s="166"/>
      <c r="GH4" s="166"/>
      <c r="GI4" s="166"/>
      <c r="GJ4" s="166"/>
      <c r="GK4" s="166"/>
      <c r="GL4" s="166"/>
      <c r="GM4" s="166"/>
      <c r="GN4" s="166"/>
      <c r="GO4" s="166"/>
      <c r="GP4" s="166"/>
      <c r="GQ4" s="166"/>
      <c r="GR4" s="166"/>
      <c r="GS4" s="166"/>
      <c r="GT4" s="166"/>
      <c r="GU4" s="166"/>
      <c r="GV4" s="166"/>
      <c r="GW4" s="166"/>
      <c r="GX4" s="166"/>
      <c r="GY4" s="166"/>
      <c r="GZ4" s="166"/>
      <c r="HA4" s="166"/>
      <c r="HB4" s="166"/>
      <c r="HC4" s="166"/>
      <c r="HD4" s="166"/>
      <c r="HE4" s="166"/>
      <c r="HF4" s="166"/>
      <c r="HG4" s="166"/>
      <c r="HH4" s="166"/>
      <c r="HI4" s="166"/>
      <c r="HJ4" s="166"/>
      <c r="HK4" s="166"/>
      <c r="HL4" s="166"/>
      <c r="HM4" s="166"/>
      <c r="HN4" s="166"/>
      <c r="HO4" s="166"/>
      <c r="HP4" s="166"/>
      <c r="HQ4" s="166"/>
      <c r="HR4" s="166"/>
      <c r="HS4" s="166"/>
      <c r="HT4" s="166"/>
      <c r="HU4" s="166"/>
      <c r="HV4" s="166"/>
      <c r="HW4" s="166"/>
      <c r="HX4" s="166"/>
      <c r="HY4" s="166"/>
      <c r="HZ4" s="166"/>
      <c r="IA4" s="166"/>
      <c r="IB4" s="166"/>
      <c r="IC4" s="166"/>
      <c r="ID4" s="166"/>
      <c r="IE4" s="166"/>
      <c r="IF4" s="166"/>
      <c r="IG4" s="166"/>
      <c r="IH4" s="166"/>
    </row>
    <row r="5" s="19" customFormat="1" ht="30" customHeight="1" spans="1:242">
      <c r="A5" s="145" t="s">
        <v>59</v>
      </c>
      <c r="B5" s="174">
        <v>12700</v>
      </c>
      <c r="C5" s="174">
        <v>12700</v>
      </c>
      <c r="D5" s="174">
        <v>13109</v>
      </c>
      <c r="E5" s="17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  <c r="ER5" s="166"/>
      <c r="ES5" s="166"/>
      <c r="ET5" s="166"/>
      <c r="EU5" s="166"/>
      <c r="EV5" s="166"/>
      <c r="EW5" s="166"/>
      <c r="EX5" s="166"/>
      <c r="EY5" s="166"/>
      <c r="EZ5" s="166"/>
      <c r="FA5" s="166"/>
      <c r="FB5" s="166"/>
      <c r="FC5" s="166"/>
      <c r="FD5" s="166"/>
      <c r="FE5" s="166"/>
      <c r="FF5" s="166"/>
      <c r="FG5" s="166"/>
      <c r="FH5" s="166"/>
      <c r="FI5" s="166"/>
      <c r="FJ5" s="166"/>
      <c r="FK5" s="166"/>
      <c r="FL5" s="166"/>
      <c r="FM5" s="166"/>
      <c r="FN5" s="166"/>
      <c r="FO5" s="166"/>
      <c r="FP5" s="166"/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6"/>
      <c r="GC5" s="166"/>
      <c r="GD5" s="166"/>
      <c r="GE5" s="166"/>
      <c r="GF5" s="166"/>
      <c r="GG5" s="166"/>
      <c r="GH5" s="166"/>
      <c r="GI5" s="166"/>
      <c r="GJ5" s="166"/>
      <c r="GK5" s="166"/>
      <c r="GL5" s="166"/>
      <c r="GM5" s="166"/>
      <c r="GN5" s="166"/>
      <c r="GO5" s="166"/>
      <c r="GP5" s="166"/>
      <c r="GQ5" s="166"/>
      <c r="GR5" s="166"/>
      <c r="GS5" s="166"/>
      <c r="GT5" s="166"/>
      <c r="GU5" s="166"/>
      <c r="GV5" s="166"/>
      <c r="GW5" s="166"/>
      <c r="GX5" s="166"/>
      <c r="GY5" s="166"/>
      <c r="GZ5" s="166"/>
      <c r="HA5" s="166"/>
      <c r="HB5" s="166"/>
      <c r="HC5" s="166"/>
      <c r="HD5" s="166"/>
      <c r="HE5" s="166"/>
      <c r="HF5" s="166"/>
      <c r="HG5" s="166"/>
      <c r="HH5" s="166"/>
      <c r="HI5" s="166"/>
      <c r="HJ5" s="166"/>
      <c r="HK5" s="166"/>
      <c r="HL5" s="166"/>
      <c r="HM5" s="166"/>
      <c r="HN5" s="166"/>
      <c r="HO5" s="166"/>
      <c r="HP5" s="166"/>
      <c r="HQ5" s="166"/>
      <c r="HR5" s="166"/>
      <c r="HS5" s="166"/>
      <c r="HT5" s="166"/>
      <c r="HU5" s="166"/>
      <c r="HV5" s="166"/>
      <c r="HW5" s="166"/>
      <c r="HX5" s="166"/>
      <c r="HY5" s="166"/>
      <c r="HZ5" s="166"/>
      <c r="IA5" s="166"/>
      <c r="IB5" s="166"/>
      <c r="IC5" s="166"/>
      <c r="ID5" s="166"/>
      <c r="IE5" s="166"/>
      <c r="IF5" s="166"/>
      <c r="IG5" s="166"/>
      <c r="IH5" s="166"/>
    </row>
    <row r="6" s="166" customFormat="1" ht="24.95" customHeight="1" spans="1:245">
      <c r="A6" s="145" t="s">
        <v>9</v>
      </c>
      <c r="B6" s="176">
        <v>9172</v>
      </c>
      <c r="C6" s="176">
        <v>9172</v>
      </c>
      <c r="D6" s="176">
        <v>9743</v>
      </c>
      <c r="E6" s="175"/>
      <c r="II6" s="19"/>
      <c r="IJ6" s="19"/>
      <c r="IK6" s="19"/>
    </row>
    <row r="7" s="166" customFormat="1" ht="24" customHeight="1" spans="1:245">
      <c r="A7" s="145" t="s">
        <v>10</v>
      </c>
      <c r="B7" s="174">
        <v>3528</v>
      </c>
      <c r="C7" s="174">
        <v>3528</v>
      </c>
      <c r="D7" s="174">
        <v>3366</v>
      </c>
      <c r="E7" s="175"/>
      <c r="II7" s="19"/>
      <c r="IJ7" s="19"/>
      <c r="IK7" s="19"/>
    </row>
    <row r="8" s="166" customFormat="1" ht="24" customHeight="1" spans="1:245">
      <c r="A8" s="145" t="s">
        <v>11</v>
      </c>
      <c r="B8" s="176">
        <v>588</v>
      </c>
      <c r="C8" s="176">
        <v>588</v>
      </c>
      <c r="D8" s="176">
        <v>586</v>
      </c>
      <c r="E8" s="175"/>
      <c r="II8" s="19"/>
      <c r="IJ8" s="19"/>
      <c r="IK8" s="19"/>
    </row>
    <row r="9" s="166" customFormat="1" ht="26.1" customHeight="1" spans="1:245">
      <c r="A9" s="145" t="s">
        <v>12</v>
      </c>
      <c r="B9" s="176">
        <v>1680</v>
      </c>
      <c r="C9" s="176">
        <v>1680</v>
      </c>
      <c r="D9" s="176">
        <v>351</v>
      </c>
      <c r="E9" s="175"/>
      <c r="II9" s="19"/>
      <c r="IJ9" s="19"/>
      <c r="IK9" s="19"/>
    </row>
    <row r="10" s="166" customFormat="1" ht="26.1" customHeight="1" spans="1:245">
      <c r="A10" s="145" t="s">
        <v>13</v>
      </c>
      <c r="B10" s="176">
        <v>210</v>
      </c>
      <c r="C10" s="176">
        <v>210</v>
      </c>
      <c r="D10" s="176">
        <v>91</v>
      </c>
      <c r="E10" s="175"/>
      <c r="II10" s="19"/>
      <c r="IJ10" s="19"/>
      <c r="IK10" s="19"/>
    </row>
    <row r="11" s="166" customFormat="1" ht="33.95" customHeight="1" spans="1:245">
      <c r="A11" s="145" t="s">
        <v>14</v>
      </c>
      <c r="B11" s="176">
        <v>735</v>
      </c>
      <c r="C11" s="176">
        <v>735</v>
      </c>
      <c r="D11" s="176">
        <v>2117</v>
      </c>
      <c r="E11" s="175"/>
      <c r="II11" s="19"/>
      <c r="IJ11" s="19"/>
      <c r="IK11" s="19"/>
    </row>
    <row r="12" s="166" customFormat="1" ht="30" customHeight="1" spans="1:245">
      <c r="A12" s="145" t="s">
        <v>15</v>
      </c>
      <c r="B12" s="176"/>
      <c r="C12" s="176"/>
      <c r="D12" s="176">
        <v>197</v>
      </c>
      <c r="E12" s="175"/>
      <c r="II12" s="19"/>
      <c r="IJ12" s="19"/>
      <c r="IK12" s="19"/>
    </row>
    <row r="13" s="166" customFormat="1" ht="30" customHeight="1" spans="1:245">
      <c r="A13" s="145" t="s">
        <v>16</v>
      </c>
      <c r="B13" s="176">
        <v>315</v>
      </c>
      <c r="C13" s="176">
        <v>315</v>
      </c>
      <c r="D13" s="176">
        <v>24</v>
      </c>
      <c r="E13" s="175"/>
      <c r="II13" s="19"/>
      <c r="IJ13" s="19"/>
      <c r="IK13" s="19"/>
    </row>
    <row r="14" s="166" customFormat="1" ht="33.95" customHeight="1" spans="1:245">
      <c r="A14" s="145" t="s">
        <v>17</v>
      </c>
      <c r="B14" s="176">
        <v>92404</v>
      </c>
      <c r="C14" s="176">
        <v>116306</v>
      </c>
      <c r="D14" s="176">
        <v>119483</v>
      </c>
      <c r="E14" s="175"/>
      <c r="II14" s="19"/>
      <c r="IJ14" s="19"/>
      <c r="IK14" s="19"/>
    </row>
    <row r="15" s="166" customFormat="1" ht="36.75" customHeight="1" spans="1:245">
      <c r="A15" s="145" t="s">
        <v>18</v>
      </c>
      <c r="B15" s="176">
        <v>125000</v>
      </c>
      <c r="C15" s="176">
        <v>128000</v>
      </c>
      <c r="D15" s="176">
        <v>141439</v>
      </c>
      <c r="E15" s="175"/>
      <c r="II15" s="19"/>
      <c r="IJ15" s="19"/>
      <c r="IK15" s="19"/>
    </row>
    <row r="16" s="166" customFormat="1" ht="27" customHeight="1" spans="1:245">
      <c r="A16" s="145" t="s">
        <v>19</v>
      </c>
      <c r="B16" s="176">
        <v>24389</v>
      </c>
      <c r="C16" s="176">
        <v>9903</v>
      </c>
      <c r="D16" s="176">
        <v>2182</v>
      </c>
      <c r="E16" s="175"/>
      <c r="II16" s="19"/>
      <c r="IJ16" s="19"/>
      <c r="IK16" s="19"/>
    </row>
    <row r="17" s="166" customFormat="1" ht="27" customHeight="1" spans="1:245">
      <c r="A17" s="145" t="s">
        <v>60</v>
      </c>
      <c r="B17" s="177">
        <v>18100</v>
      </c>
      <c r="C17" s="176">
        <v>18100</v>
      </c>
      <c r="D17" s="163">
        <v>39119</v>
      </c>
      <c r="E17" s="175"/>
      <c r="II17" s="19"/>
      <c r="IJ17" s="19"/>
      <c r="IK17" s="19"/>
    </row>
    <row r="18" s="166" customFormat="1" ht="27" customHeight="1" spans="1:245">
      <c r="A18" s="145" t="s">
        <v>61</v>
      </c>
      <c r="B18" s="177">
        <v>10000</v>
      </c>
      <c r="C18" s="176">
        <v>5784</v>
      </c>
      <c r="D18" s="176">
        <v>5784</v>
      </c>
      <c r="E18" s="175"/>
      <c r="II18" s="19"/>
      <c r="IJ18" s="19"/>
      <c r="IK18" s="19"/>
    </row>
    <row r="19" s="166" customFormat="1" ht="27" customHeight="1" spans="1:245">
      <c r="A19" s="145" t="s">
        <v>62</v>
      </c>
      <c r="B19" s="177"/>
      <c r="C19" s="176"/>
      <c r="D19" s="176">
        <v>8700</v>
      </c>
      <c r="E19" s="175"/>
      <c r="II19" s="19"/>
      <c r="IJ19" s="19"/>
      <c r="IK19" s="19"/>
    </row>
    <row r="20" s="166" customFormat="1" ht="27" customHeight="1" spans="1:245">
      <c r="A20" s="145" t="s">
        <v>63</v>
      </c>
      <c r="B20" s="177"/>
      <c r="C20" s="176"/>
      <c r="D20" s="176">
        <v>1487</v>
      </c>
      <c r="E20" s="175"/>
      <c r="II20" s="19"/>
      <c r="IJ20" s="19"/>
      <c r="IK20" s="19"/>
    </row>
    <row r="21" s="166" customFormat="1" ht="27" customHeight="1" spans="1:245">
      <c r="A21" s="145" t="s">
        <v>64</v>
      </c>
      <c r="B21" s="177">
        <v>4393</v>
      </c>
      <c r="C21" s="176">
        <v>4393</v>
      </c>
      <c r="D21" s="176">
        <v>4666</v>
      </c>
      <c r="E21" s="175"/>
      <c r="II21" s="19"/>
      <c r="IJ21" s="19"/>
      <c r="IK21" s="19"/>
    </row>
    <row r="22" s="166" customFormat="1" ht="27" customHeight="1" spans="1:245">
      <c r="A22" s="113" t="s">
        <v>24</v>
      </c>
      <c r="B22" s="176"/>
      <c r="C22" s="176"/>
      <c r="D22" s="176">
        <v>70</v>
      </c>
      <c r="E22" s="175"/>
      <c r="II22" s="19"/>
      <c r="IJ22" s="19"/>
      <c r="IK22" s="19"/>
    </row>
    <row r="23" s="166" customFormat="1" ht="24" customHeight="1" spans="1:245">
      <c r="A23" s="113" t="s">
        <v>65</v>
      </c>
      <c r="B23" s="176">
        <f>B5+B14+B15+B16+B18+B19-B21-B17</f>
        <v>242000</v>
      </c>
      <c r="C23" s="176">
        <f>C5+C14+C15+C16+C18+C19-C21-C17</f>
        <v>250200</v>
      </c>
      <c r="D23" s="176">
        <f>D5+D14+D15+D16+D18+D19-D21-D17+D20+D22</f>
        <v>248469</v>
      </c>
      <c r="E23" s="175"/>
      <c r="II23" s="19"/>
      <c r="IJ23" s="19"/>
      <c r="IK23" s="19"/>
    </row>
    <row r="24" s="19" customFormat="1" ht="27.75" customHeight="1" spans="1:242">
      <c r="A24" s="178"/>
      <c r="B24" s="179"/>
      <c r="C24" s="179"/>
      <c r="D24" s="179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166"/>
      <c r="BR24" s="166"/>
      <c r="BS24" s="166"/>
      <c r="BT24" s="166"/>
      <c r="BU24" s="166"/>
      <c r="BV24" s="166"/>
      <c r="BW24" s="166"/>
      <c r="BX24" s="166"/>
      <c r="BY24" s="166"/>
      <c r="BZ24" s="166"/>
      <c r="CA24" s="166"/>
      <c r="CB24" s="166"/>
      <c r="CC24" s="166"/>
      <c r="CD24" s="166"/>
      <c r="CE24" s="166"/>
      <c r="CF24" s="166"/>
      <c r="CG24" s="166"/>
      <c r="CH24" s="166"/>
      <c r="CI24" s="166"/>
      <c r="CJ24" s="166"/>
      <c r="CK24" s="166"/>
      <c r="CL24" s="166"/>
      <c r="CM24" s="166"/>
      <c r="CN24" s="166"/>
      <c r="CO24" s="166"/>
      <c r="CP24" s="166"/>
      <c r="CQ24" s="166"/>
      <c r="CR24" s="166"/>
      <c r="CS24" s="166"/>
      <c r="CT24" s="166"/>
      <c r="CU24" s="166"/>
      <c r="CV24" s="166"/>
      <c r="CW24" s="166"/>
      <c r="CX24" s="166"/>
      <c r="CY24" s="166"/>
      <c r="CZ24" s="166"/>
      <c r="DA24" s="166"/>
      <c r="DB24" s="166"/>
      <c r="DC24" s="166"/>
      <c r="DD24" s="166"/>
      <c r="DE24" s="166"/>
      <c r="DF24" s="166"/>
      <c r="DG24" s="166"/>
      <c r="DH24" s="166"/>
      <c r="DI24" s="166"/>
      <c r="DJ24" s="166"/>
      <c r="DK24" s="166"/>
      <c r="DL24" s="166"/>
      <c r="DM24" s="166"/>
      <c r="DN24" s="166"/>
      <c r="DO24" s="166"/>
      <c r="DP24" s="166"/>
      <c r="DQ24" s="166"/>
      <c r="DR24" s="166"/>
      <c r="DS24" s="166"/>
      <c r="DT24" s="166"/>
      <c r="DU24" s="166"/>
      <c r="DV24" s="166"/>
      <c r="DW24" s="166"/>
      <c r="DX24" s="166"/>
      <c r="DY24" s="166"/>
      <c r="DZ24" s="166"/>
      <c r="EA24" s="166"/>
      <c r="EB24" s="166"/>
      <c r="EC24" s="166"/>
      <c r="ED24" s="166"/>
      <c r="EE24" s="166"/>
      <c r="EF24" s="166"/>
      <c r="EG24" s="166"/>
      <c r="EH24" s="166"/>
      <c r="EI24" s="166"/>
      <c r="EJ24" s="166"/>
      <c r="EK24" s="166"/>
      <c r="EL24" s="166"/>
      <c r="EM24" s="166"/>
      <c r="EN24" s="166"/>
      <c r="EO24" s="166"/>
      <c r="EP24" s="166"/>
      <c r="EQ24" s="166"/>
      <c r="ER24" s="166"/>
      <c r="ES24" s="166"/>
      <c r="ET24" s="166"/>
      <c r="EU24" s="166"/>
      <c r="EV24" s="166"/>
      <c r="EW24" s="166"/>
      <c r="EX24" s="166"/>
      <c r="EY24" s="166"/>
      <c r="EZ24" s="166"/>
      <c r="FA24" s="166"/>
      <c r="FB24" s="166"/>
      <c r="FC24" s="166"/>
      <c r="FD24" s="166"/>
      <c r="FE24" s="166"/>
      <c r="FF24" s="166"/>
      <c r="FG24" s="166"/>
      <c r="FH24" s="166"/>
      <c r="FI24" s="166"/>
      <c r="FJ24" s="166"/>
      <c r="FK24" s="166"/>
      <c r="FL24" s="166"/>
      <c r="FM24" s="166"/>
      <c r="FN24" s="166"/>
      <c r="FO24" s="166"/>
      <c r="FP24" s="166"/>
      <c r="FQ24" s="166"/>
      <c r="FR24" s="166"/>
      <c r="FS24" s="166"/>
      <c r="FT24" s="166"/>
      <c r="FU24" s="166"/>
      <c r="FV24" s="166"/>
      <c r="FW24" s="166"/>
      <c r="FX24" s="166"/>
      <c r="FY24" s="166"/>
      <c r="FZ24" s="166"/>
      <c r="GA24" s="166"/>
      <c r="GB24" s="166"/>
      <c r="GC24" s="166"/>
      <c r="GD24" s="166"/>
      <c r="GE24" s="166"/>
      <c r="GF24" s="166"/>
      <c r="GG24" s="166"/>
      <c r="GH24" s="166"/>
      <c r="GI24" s="166"/>
      <c r="GJ24" s="166"/>
      <c r="GK24" s="166"/>
      <c r="GL24" s="166"/>
      <c r="GM24" s="166"/>
      <c r="GN24" s="166"/>
      <c r="GO24" s="166"/>
      <c r="GP24" s="166"/>
      <c r="GQ24" s="166"/>
      <c r="GR24" s="166"/>
      <c r="GS24" s="166"/>
      <c r="GT24" s="166"/>
      <c r="GU24" s="166"/>
      <c r="GV24" s="166"/>
      <c r="GW24" s="166"/>
      <c r="GX24" s="166"/>
      <c r="GY24" s="166"/>
      <c r="GZ24" s="166"/>
      <c r="HA24" s="166"/>
      <c r="HB24" s="166"/>
      <c r="HC24" s="166"/>
      <c r="HD24" s="166"/>
      <c r="HE24" s="166"/>
      <c r="HF24" s="166"/>
      <c r="HG24" s="166"/>
      <c r="HH24" s="166"/>
      <c r="HI24" s="166"/>
      <c r="HJ24" s="166"/>
      <c r="HK24" s="166"/>
      <c r="HL24" s="166"/>
      <c r="HM24" s="166"/>
      <c r="HN24" s="166"/>
      <c r="HO24" s="166"/>
      <c r="HP24" s="166"/>
      <c r="HQ24" s="166"/>
      <c r="HR24" s="166"/>
      <c r="HS24" s="166"/>
      <c r="HT24" s="166"/>
      <c r="HU24" s="166"/>
      <c r="HV24" s="166"/>
      <c r="HW24" s="166"/>
      <c r="HX24" s="166"/>
      <c r="HY24" s="166"/>
      <c r="HZ24" s="166"/>
      <c r="IA24" s="166"/>
      <c r="IB24" s="166"/>
      <c r="IC24" s="166"/>
      <c r="ID24" s="166"/>
      <c r="IE24" s="166"/>
      <c r="IF24" s="166"/>
      <c r="IG24" s="166"/>
      <c r="IH24" s="166"/>
    </row>
    <row r="25" s="19" customFormat="1" ht="57" customHeight="1" spans="1:242">
      <c r="A25" s="178"/>
      <c r="B25" s="179"/>
      <c r="C25" s="179"/>
      <c r="D25" s="179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166"/>
      <c r="BS25" s="166"/>
      <c r="BT25" s="166"/>
      <c r="BU25" s="166"/>
      <c r="BV25" s="166"/>
      <c r="BW25" s="166"/>
      <c r="BX25" s="166"/>
      <c r="BY25" s="166"/>
      <c r="BZ25" s="166"/>
      <c r="CA25" s="166"/>
      <c r="CB25" s="166"/>
      <c r="CC25" s="166"/>
      <c r="CD25" s="166"/>
      <c r="CE25" s="166"/>
      <c r="CF25" s="166"/>
      <c r="CG25" s="166"/>
      <c r="CH25" s="166"/>
      <c r="CI25" s="166"/>
      <c r="CJ25" s="166"/>
      <c r="CK25" s="166"/>
      <c r="CL25" s="166"/>
      <c r="CM25" s="166"/>
      <c r="CN25" s="166"/>
      <c r="CO25" s="166"/>
      <c r="CP25" s="166"/>
      <c r="CQ25" s="166"/>
      <c r="CR25" s="166"/>
      <c r="CS25" s="166"/>
      <c r="CT25" s="166"/>
      <c r="CU25" s="166"/>
      <c r="CV25" s="166"/>
      <c r="CW25" s="166"/>
      <c r="CX25" s="166"/>
      <c r="CY25" s="166"/>
      <c r="CZ25" s="166"/>
      <c r="DA25" s="166"/>
      <c r="DB25" s="166"/>
      <c r="DC25" s="166"/>
      <c r="DD25" s="166"/>
      <c r="DE25" s="166"/>
      <c r="DF25" s="166"/>
      <c r="DG25" s="166"/>
      <c r="DH25" s="166"/>
      <c r="DI25" s="166"/>
      <c r="DJ25" s="166"/>
      <c r="DK25" s="166"/>
      <c r="DL25" s="166"/>
      <c r="DM25" s="166"/>
      <c r="DN25" s="166"/>
      <c r="DO25" s="166"/>
      <c r="DP25" s="166"/>
      <c r="DQ25" s="166"/>
      <c r="DR25" s="166"/>
      <c r="DS25" s="166"/>
      <c r="DT25" s="166"/>
      <c r="DU25" s="166"/>
      <c r="DV25" s="166"/>
      <c r="DW25" s="166"/>
      <c r="DX25" s="166"/>
      <c r="DY25" s="166"/>
      <c r="DZ25" s="166"/>
      <c r="EA25" s="166"/>
      <c r="EB25" s="166"/>
      <c r="EC25" s="166"/>
      <c r="ED25" s="166"/>
      <c r="EE25" s="166"/>
      <c r="EF25" s="166"/>
      <c r="EG25" s="166"/>
      <c r="EH25" s="166"/>
      <c r="EI25" s="166"/>
      <c r="EJ25" s="166"/>
      <c r="EK25" s="166"/>
      <c r="EL25" s="166"/>
      <c r="EM25" s="166"/>
      <c r="EN25" s="166"/>
      <c r="EO25" s="166"/>
      <c r="EP25" s="166"/>
      <c r="EQ25" s="166"/>
      <c r="ER25" s="166"/>
      <c r="ES25" s="166"/>
      <c r="ET25" s="166"/>
      <c r="EU25" s="166"/>
      <c r="EV25" s="166"/>
      <c r="EW25" s="166"/>
      <c r="EX25" s="166"/>
      <c r="EY25" s="166"/>
      <c r="EZ25" s="166"/>
      <c r="FA25" s="166"/>
      <c r="FB25" s="166"/>
      <c r="FC25" s="166"/>
      <c r="FD25" s="166"/>
      <c r="FE25" s="166"/>
      <c r="FF25" s="166"/>
      <c r="FG25" s="166"/>
      <c r="FH25" s="166"/>
      <c r="FI25" s="166"/>
      <c r="FJ25" s="166"/>
      <c r="FK25" s="166"/>
      <c r="FL25" s="166"/>
      <c r="FM25" s="166"/>
      <c r="FN25" s="166"/>
      <c r="FO25" s="166"/>
      <c r="FP25" s="166"/>
      <c r="FQ25" s="166"/>
      <c r="FR25" s="166"/>
      <c r="FS25" s="166"/>
      <c r="FT25" s="166"/>
      <c r="FU25" s="166"/>
      <c r="FV25" s="166"/>
      <c r="FW25" s="166"/>
      <c r="FX25" s="166"/>
      <c r="FY25" s="166"/>
      <c r="FZ25" s="166"/>
      <c r="GA25" s="166"/>
      <c r="GB25" s="166"/>
      <c r="GC25" s="166"/>
      <c r="GD25" s="166"/>
      <c r="GE25" s="166"/>
      <c r="GF25" s="166"/>
      <c r="GG25" s="166"/>
      <c r="GH25" s="166"/>
      <c r="GI25" s="166"/>
      <c r="GJ25" s="166"/>
      <c r="GK25" s="166"/>
      <c r="GL25" s="166"/>
      <c r="GM25" s="166"/>
      <c r="GN25" s="166"/>
      <c r="GO25" s="166"/>
      <c r="GP25" s="166"/>
      <c r="GQ25" s="166"/>
      <c r="GR25" s="166"/>
      <c r="GS25" s="166"/>
      <c r="GT25" s="166"/>
      <c r="GU25" s="166"/>
      <c r="GV25" s="166"/>
      <c r="GW25" s="166"/>
      <c r="GX25" s="166"/>
      <c r="GY25" s="166"/>
      <c r="GZ25" s="166"/>
      <c r="HA25" s="166"/>
      <c r="HB25" s="166"/>
      <c r="HC25" s="166"/>
      <c r="HD25" s="166"/>
      <c r="HE25" s="166"/>
      <c r="HF25" s="166"/>
      <c r="HG25" s="166"/>
      <c r="HH25" s="166"/>
      <c r="HI25" s="166"/>
      <c r="HJ25" s="166"/>
      <c r="HK25" s="166"/>
      <c r="HL25" s="166"/>
      <c r="HM25" s="166"/>
      <c r="HN25" s="166"/>
      <c r="HO25" s="166"/>
      <c r="HP25" s="166"/>
      <c r="HQ25" s="166"/>
      <c r="HR25" s="166"/>
      <c r="HS25" s="166"/>
      <c r="HT25" s="166"/>
      <c r="HU25" s="166"/>
      <c r="HV25" s="166"/>
      <c r="HW25" s="166"/>
      <c r="HX25" s="166"/>
      <c r="HY25" s="166"/>
      <c r="HZ25" s="166"/>
      <c r="IA25" s="166"/>
      <c r="IB25" s="166"/>
      <c r="IC25" s="166"/>
      <c r="ID25" s="166"/>
      <c r="IE25" s="166"/>
      <c r="IF25" s="166"/>
      <c r="IG25" s="166"/>
      <c r="IH25" s="166"/>
    </row>
    <row r="26" s="19" customFormat="1" ht="12" spans="1:242">
      <c r="A26" s="166"/>
      <c r="B26" s="180"/>
      <c r="C26" s="180"/>
      <c r="D26" s="180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166"/>
      <c r="BI26" s="166"/>
      <c r="BJ26" s="166"/>
      <c r="BK26" s="166"/>
      <c r="BL26" s="166"/>
      <c r="BM26" s="166"/>
      <c r="BN26" s="166"/>
      <c r="BO26" s="166"/>
      <c r="BP26" s="166"/>
      <c r="BQ26" s="166"/>
      <c r="BR26" s="166"/>
      <c r="BS26" s="166"/>
      <c r="BT26" s="166"/>
      <c r="BU26" s="166"/>
      <c r="BV26" s="166"/>
      <c r="BW26" s="166"/>
      <c r="BX26" s="166"/>
      <c r="BY26" s="166"/>
      <c r="BZ26" s="166"/>
      <c r="CA26" s="166"/>
      <c r="CB26" s="166"/>
      <c r="CC26" s="166"/>
      <c r="CD26" s="166"/>
      <c r="CE26" s="166"/>
      <c r="CF26" s="166"/>
      <c r="CG26" s="166"/>
      <c r="CH26" s="166"/>
      <c r="CI26" s="166"/>
      <c r="CJ26" s="166"/>
      <c r="CK26" s="166"/>
      <c r="CL26" s="166"/>
      <c r="CM26" s="166"/>
      <c r="CN26" s="166"/>
      <c r="CO26" s="166"/>
      <c r="CP26" s="166"/>
      <c r="CQ26" s="166"/>
      <c r="CR26" s="166"/>
      <c r="CS26" s="166"/>
      <c r="CT26" s="166"/>
      <c r="CU26" s="166"/>
      <c r="CV26" s="166"/>
      <c r="CW26" s="166"/>
      <c r="CX26" s="166"/>
      <c r="CY26" s="166"/>
      <c r="CZ26" s="166"/>
      <c r="DA26" s="166"/>
      <c r="DB26" s="166"/>
      <c r="DC26" s="166"/>
      <c r="DD26" s="166"/>
      <c r="DE26" s="166"/>
      <c r="DF26" s="166"/>
      <c r="DG26" s="166"/>
      <c r="DH26" s="166"/>
      <c r="DI26" s="166"/>
      <c r="DJ26" s="166"/>
      <c r="DK26" s="166"/>
      <c r="DL26" s="166"/>
      <c r="DM26" s="166"/>
      <c r="DN26" s="166"/>
      <c r="DO26" s="166"/>
      <c r="DP26" s="166"/>
      <c r="DQ26" s="166"/>
      <c r="DR26" s="166"/>
      <c r="DS26" s="166"/>
      <c r="DT26" s="166"/>
      <c r="DU26" s="166"/>
      <c r="DV26" s="166"/>
      <c r="DW26" s="166"/>
      <c r="DX26" s="166"/>
      <c r="DY26" s="166"/>
      <c r="DZ26" s="166"/>
      <c r="EA26" s="166"/>
      <c r="EB26" s="166"/>
      <c r="EC26" s="166"/>
      <c r="ED26" s="166"/>
      <c r="EE26" s="166"/>
      <c r="EF26" s="166"/>
      <c r="EG26" s="166"/>
      <c r="EH26" s="166"/>
      <c r="EI26" s="166"/>
      <c r="EJ26" s="166"/>
      <c r="EK26" s="166"/>
      <c r="EL26" s="166"/>
      <c r="EM26" s="166"/>
      <c r="EN26" s="166"/>
      <c r="EO26" s="166"/>
      <c r="EP26" s="166"/>
      <c r="EQ26" s="166"/>
      <c r="ER26" s="166"/>
      <c r="ES26" s="166"/>
      <c r="ET26" s="166"/>
      <c r="EU26" s="166"/>
      <c r="EV26" s="166"/>
      <c r="EW26" s="166"/>
      <c r="EX26" s="166"/>
      <c r="EY26" s="166"/>
      <c r="EZ26" s="166"/>
      <c r="FA26" s="166"/>
      <c r="FB26" s="166"/>
      <c r="FC26" s="166"/>
      <c r="FD26" s="166"/>
      <c r="FE26" s="166"/>
      <c r="FF26" s="166"/>
      <c r="FG26" s="166"/>
      <c r="FH26" s="166"/>
      <c r="FI26" s="166"/>
      <c r="FJ26" s="166"/>
      <c r="FK26" s="166"/>
      <c r="FL26" s="166"/>
      <c r="FM26" s="166"/>
      <c r="FN26" s="166"/>
      <c r="FO26" s="166"/>
      <c r="FP26" s="166"/>
      <c r="FQ26" s="166"/>
      <c r="FR26" s="166"/>
      <c r="FS26" s="166"/>
      <c r="FT26" s="166"/>
      <c r="FU26" s="166"/>
      <c r="FV26" s="166"/>
      <c r="FW26" s="166"/>
      <c r="FX26" s="166"/>
      <c r="FY26" s="166"/>
      <c r="FZ26" s="166"/>
      <c r="GA26" s="166"/>
      <c r="GB26" s="166"/>
      <c r="GC26" s="166"/>
      <c r="GD26" s="166"/>
      <c r="GE26" s="166"/>
      <c r="GF26" s="166"/>
      <c r="GG26" s="166"/>
      <c r="GH26" s="166"/>
      <c r="GI26" s="166"/>
      <c r="GJ26" s="166"/>
      <c r="GK26" s="166"/>
      <c r="GL26" s="166"/>
      <c r="GM26" s="166"/>
      <c r="GN26" s="166"/>
      <c r="GO26" s="166"/>
      <c r="GP26" s="166"/>
      <c r="GQ26" s="166"/>
      <c r="GR26" s="166"/>
      <c r="GS26" s="166"/>
      <c r="GT26" s="166"/>
      <c r="GU26" s="166"/>
      <c r="GV26" s="166"/>
      <c r="GW26" s="166"/>
      <c r="GX26" s="166"/>
      <c r="GY26" s="166"/>
      <c r="GZ26" s="166"/>
      <c r="HA26" s="166"/>
      <c r="HB26" s="166"/>
      <c r="HC26" s="166"/>
      <c r="HD26" s="166"/>
      <c r="HE26" s="166"/>
      <c r="HF26" s="166"/>
      <c r="HG26" s="166"/>
      <c r="HH26" s="166"/>
      <c r="HI26" s="166"/>
      <c r="HJ26" s="166"/>
      <c r="HK26" s="166"/>
      <c r="HL26" s="166"/>
      <c r="HM26" s="166"/>
      <c r="HN26" s="166"/>
      <c r="HO26" s="166"/>
      <c r="HP26" s="166"/>
      <c r="HQ26" s="166"/>
      <c r="HR26" s="166"/>
      <c r="HS26" s="166"/>
      <c r="HT26" s="166"/>
      <c r="HU26" s="166"/>
      <c r="HV26" s="166"/>
      <c r="HW26" s="166"/>
      <c r="HX26" s="166"/>
      <c r="HY26" s="166"/>
      <c r="HZ26" s="166"/>
      <c r="IA26" s="166"/>
      <c r="IB26" s="166"/>
      <c r="IC26" s="166"/>
      <c r="ID26" s="166"/>
      <c r="IE26" s="166"/>
      <c r="IF26" s="166"/>
      <c r="IG26" s="166"/>
      <c r="IH26" s="166"/>
    </row>
    <row r="27" s="19" customFormat="1" ht="12" spans="1:242">
      <c r="A27" s="166"/>
      <c r="B27" s="180"/>
      <c r="C27" s="180"/>
      <c r="D27" s="180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  <c r="BR27" s="166"/>
      <c r="BS27" s="166"/>
      <c r="BT27" s="166"/>
      <c r="BU27" s="166"/>
      <c r="BV27" s="166"/>
      <c r="BW27" s="166"/>
      <c r="BX27" s="166"/>
      <c r="BY27" s="166"/>
      <c r="BZ27" s="166"/>
      <c r="CA27" s="166"/>
      <c r="CB27" s="166"/>
      <c r="CC27" s="166"/>
      <c r="CD27" s="166"/>
      <c r="CE27" s="166"/>
      <c r="CF27" s="166"/>
      <c r="CG27" s="166"/>
      <c r="CH27" s="166"/>
      <c r="CI27" s="166"/>
      <c r="CJ27" s="166"/>
      <c r="CK27" s="166"/>
      <c r="CL27" s="166"/>
      <c r="CM27" s="166"/>
      <c r="CN27" s="166"/>
      <c r="CO27" s="166"/>
      <c r="CP27" s="166"/>
      <c r="CQ27" s="166"/>
      <c r="CR27" s="166"/>
      <c r="CS27" s="166"/>
      <c r="CT27" s="166"/>
      <c r="CU27" s="166"/>
      <c r="CV27" s="166"/>
      <c r="CW27" s="166"/>
      <c r="CX27" s="166"/>
      <c r="CY27" s="166"/>
      <c r="CZ27" s="166"/>
      <c r="DA27" s="166"/>
      <c r="DB27" s="166"/>
      <c r="DC27" s="166"/>
      <c r="DD27" s="166"/>
      <c r="DE27" s="166"/>
      <c r="DF27" s="166"/>
      <c r="DG27" s="166"/>
      <c r="DH27" s="166"/>
      <c r="DI27" s="166"/>
      <c r="DJ27" s="166"/>
      <c r="DK27" s="166"/>
      <c r="DL27" s="166"/>
      <c r="DM27" s="166"/>
      <c r="DN27" s="166"/>
      <c r="DO27" s="166"/>
      <c r="DP27" s="166"/>
      <c r="DQ27" s="166"/>
      <c r="DR27" s="166"/>
      <c r="DS27" s="166"/>
      <c r="DT27" s="166"/>
      <c r="DU27" s="166"/>
      <c r="DV27" s="166"/>
      <c r="DW27" s="166"/>
      <c r="DX27" s="166"/>
      <c r="DY27" s="166"/>
      <c r="DZ27" s="166"/>
      <c r="EA27" s="166"/>
      <c r="EB27" s="166"/>
      <c r="EC27" s="166"/>
      <c r="ED27" s="166"/>
      <c r="EE27" s="166"/>
      <c r="EF27" s="166"/>
      <c r="EG27" s="166"/>
      <c r="EH27" s="166"/>
      <c r="EI27" s="166"/>
      <c r="EJ27" s="166"/>
      <c r="EK27" s="166"/>
      <c r="EL27" s="166"/>
      <c r="EM27" s="166"/>
      <c r="EN27" s="166"/>
      <c r="EO27" s="166"/>
      <c r="EP27" s="166"/>
      <c r="EQ27" s="166"/>
      <c r="ER27" s="166"/>
      <c r="ES27" s="166"/>
      <c r="ET27" s="166"/>
      <c r="EU27" s="166"/>
      <c r="EV27" s="166"/>
      <c r="EW27" s="166"/>
      <c r="EX27" s="166"/>
      <c r="EY27" s="166"/>
      <c r="EZ27" s="166"/>
      <c r="FA27" s="166"/>
      <c r="FB27" s="166"/>
      <c r="FC27" s="166"/>
      <c r="FD27" s="166"/>
      <c r="FE27" s="166"/>
      <c r="FF27" s="166"/>
      <c r="FG27" s="166"/>
      <c r="FH27" s="166"/>
      <c r="FI27" s="166"/>
      <c r="FJ27" s="166"/>
      <c r="FK27" s="166"/>
      <c r="FL27" s="166"/>
      <c r="FM27" s="166"/>
      <c r="FN27" s="166"/>
      <c r="FO27" s="166"/>
      <c r="FP27" s="166"/>
      <c r="FQ27" s="166"/>
      <c r="FR27" s="166"/>
      <c r="FS27" s="166"/>
      <c r="FT27" s="166"/>
      <c r="FU27" s="166"/>
      <c r="FV27" s="166"/>
      <c r="FW27" s="166"/>
      <c r="FX27" s="166"/>
      <c r="FY27" s="166"/>
      <c r="FZ27" s="166"/>
      <c r="GA27" s="166"/>
      <c r="GB27" s="166"/>
      <c r="GC27" s="166"/>
      <c r="GD27" s="166"/>
      <c r="GE27" s="166"/>
      <c r="GF27" s="166"/>
      <c r="GG27" s="166"/>
      <c r="GH27" s="166"/>
      <c r="GI27" s="166"/>
      <c r="GJ27" s="166"/>
      <c r="GK27" s="166"/>
      <c r="GL27" s="166"/>
      <c r="GM27" s="166"/>
      <c r="GN27" s="166"/>
      <c r="GO27" s="166"/>
      <c r="GP27" s="166"/>
      <c r="GQ27" s="166"/>
      <c r="GR27" s="166"/>
      <c r="GS27" s="166"/>
      <c r="GT27" s="166"/>
      <c r="GU27" s="166"/>
      <c r="GV27" s="166"/>
      <c r="GW27" s="166"/>
      <c r="GX27" s="166"/>
      <c r="GY27" s="166"/>
      <c r="GZ27" s="166"/>
      <c r="HA27" s="166"/>
      <c r="HB27" s="166"/>
      <c r="HC27" s="166"/>
      <c r="HD27" s="166"/>
      <c r="HE27" s="166"/>
      <c r="HF27" s="166"/>
      <c r="HG27" s="166"/>
      <c r="HH27" s="166"/>
      <c r="HI27" s="166"/>
      <c r="HJ27" s="166"/>
      <c r="HK27" s="166"/>
      <c r="HL27" s="166"/>
      <c r="HM27" s="166"/>
      <c r="HN27" s="166"/>
      <c r="HO27" s="166"/>
      <c r="HP27" s="166"/>
      <c r="HQ27" s="166"/>
      <c r="HR27" s="166"/>
      <c r="HS27" s="166"/>
      <c r="HT27" s="166"/>
      <c r="HU27" s="166"/>
      <c r="HV27" s="166"/>
      <c r="HW27" s="166"/>
      <c r="HX27" s="166"/>
      <c r="HY27" s="166"/>
      <c r="HZ27" s="166"/>
      <c r="IA27" s="166"/>
      <c r="IB27" s="166"/>
      <c r="IC27" s="166"/>
      <c r="ID27" s="166"/>
      <c r="IE27" s="166"/>
      <c r="IF27" s="166"/>
      <c r="IG27" s="166"/>
      <c r="IH27" s="166"/>
    </row>
    <row r="28" s="19" customFormat="1" ht="12" spans="1:242">
      <c r="A28" s="166"/>
      <c r="B28" s="180"/>
      <c r="C28" s="180"/>
      <c r="D28" s="180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6"/>
      <c r="BK28" s="166"/>
      <c r="BL28" s="166"/>
      <c r="BM28" s="166"/>
      <c r="BN28" s="166"/>
      <c r="BO28" s="166"/>
      <c r="BP28" s="166"/>
      <c r="BQ28" s="166"/>
      <c r="BR28" s="166"/>
      <c r="BS28" s="166"/>
      <c r="BT28" s="166"/>
      <c r="BU28" s="166"/>
      <c r="BV28" s="166"/>
      <c r="BW28" s="166"/>
      <c r="BX28" s="166"/>
      <c r="BY28" s="166"/>
      <c r="BZ28" s="166"/>
      <c r="CA28" s="166"/>
      <c r="CB28" s="166"/>
      <c r="CC28" s="166"/>
      <c r="CD28" s="166"/>
      <c r="CE28" s="166"/>
      <c r="CF28" s="166"/>
      <c r="CG28" s="166"/>
      <c r="CH28" s="166"/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6"/>
      <c r="CT28" s="166"/>
      <c r="CU28" s="166"/>
      <c r="CV28" s="166"/>
      <c r="CW28" s="166"/>
      <c r="CX28" s="166"/>
      <c r="CY28" s="166"/>
      <c r="CZ28" s="166"/>
      <c r="DA28" s="166"/>
      <c r="DB28" s="166"/>
      <c r="DC28" s="166"/>
      <c r="DD28" s="166"/>
      <c r="DE28" s="166"/>
      <c r="DF28" s="166"/>
      <c r="DG28" s="166"/>
      <c r="DH28" s="166"/>
      <c r="DI28" s="166"/>
      <c r="DJ28" s="166"/>
      <c r="DK28" s="166"/>
      <c r="DL28" s="166"/>
      <c r="DM28" s="166"/>
      <c r="DN28" s="166"/>
      <c r="DO28" s="166"/>
      <c r="DP28" s="166"/>
      <c r="DQ28" s="166"/>
      <c r="DR28" s="166"/>
      <c r="DS28" s="166"/>
      <c r="DT28" s="166"/>
      <c r="DU28" s="166"/>
      <c r="DV28" s="166"/>
      <c r="DW28" s="166"/>
      <c r="DX28" s="166"/>
      <c r="DY28" s="166"/>
      <c r="DZ28" s="166"/>
      <c r="EA28" s="166"/>
      <c r="EB28" s="166"/>
      <c r="EC28" s="166"/>
      <c r="ED28" s="166"/>
      <c r="EE28" s="166"/>
      <c r="EF28" s="166"/>
      <c r="EG28" s="166"/>
      <c r="EH28" s="166"/>
      <c r="EI28" s="166"/>
      <c r="EJ28" s="166"/>
      <c r="EK28" s="166"/>
      <c r="EL28" s="166"/>
      <c r="EM28" s="166"/>
      <c r="EN28" s="166"/>
      <c r="EO28" s="166"/>
      <c r="EP28" s="166"/>
      <c r="EQ28" s="166"/>
      <c r="ER28" s="166"/>
      <c r="ES28" s="166"/>
      <c r="ET28" s="166"/>
      <c r="EU28" s="166"/>
      <c r="EV28" s="166"/>
      <c r="EW28" s="166"/>
      <c r="EX28" s="166"/>
      <c r="EY28" s="166"/>
      <c r="EZ28" s="166"/>
      <c r="FA28" s="166"/>
      <c r="FB28" s="166"/>
      <c r="FC28" s="166"/>
      <c r="FD28" s="166"/>
      <c r="FE28" s="166"/>
      <c r="FF28" s="166"/>
      <c r="FG28" s="166"/>
      <c r="FH28" s="166"/>
      <c r="FI28" s="166"/>
      <c r="FJ28" s="166"/>
      <c r="FK28" s="166"/>
      <c r="FL28" s="166"/>
      <c r="FM28" s="166"/>
      <c r="FN28" s="166"/>
      <c r="FO28" s="166"/>
      <c r="FP28" s="166"/>
      <c r="FQ28" s="166"/>
      <c r="FR28" s="166"/>
      <c r="FS28" s="166"/>
      <c r="FT28" s="166"/>
      <c r="FU28" s="166"/>
      <c r="FV28" s="166"/>
      <c r="FW28" s="166"/>
      <c r="FX28" s="166"/>
      <c r="FY28" s="166"/>
      <c r="FZ28" s="166"/>
      <c r="GA28" s="166"/>
      <c r="GB28" s="166"/>
      <c r="GC28" s="166"/>
      <c r="GD28" s="166"/>
      <c r="GE28" s="166"/>
      <c r="GF28" s="166"/>
      <c r="GG28" s="166"/>
      <c r="GH28" s="166"/>
      <c r="GI28" s="166"/>
      <c r="GJ28" s="166"/>
      <c r="GK28" s="166"/>
      <c r="GL28" s="166"/>
      <c r="GM28" s="166"/>
      <c r="GN28" s="166"/>
      <c r="GO28" s="166"/>
      <c r="GP28" s="166"/>
      <c r="GQ28" s="166"/>
      <c r="GR28" s="166"/>
      <c r="GS28" s="166"/>
      <c r="GT28" s="166"/>
      <c r="GU28" s="166"/>
      <c r="GV28" s="166"/>
      <c r="GW28" s="166"/>
      <c r="GX28" s="166"/>
      <c r="GY28" s="166"/>
      <c r="GZ28" s="166"/>
      <c r="HA28" s="166"/>
      <c r="HB28" s="166"/>
      <c r="HC28" s="166"/>
      <c r="HD28" s="166"/>
      <c r="HE28" s="166"/>
      <c r="HF28" s="166"/>
      <c r="HG28" s="166"/>
      <c r="HH28" s="166"/>
      <c r="HI28" s="166"/>
      <c r="HJ28" s="166"/>
      <c r="HK28" s="166"/>
      <c r="HL28" s="166"/>
      <c r="HM28" s="166"/>
      <c r="HN28" s="166"/>
      <c r="HO28" s="166"/>
      <c r="HP28" s="166"/>
      <c r="HQ28" s="166"/>
      <c r="HR28" s="166"/>
      <c r="HS28" s="166"/>
      <c r="HT28" s="166"/>
      <c r="HU28" s="166"/>
      <c r="HV28" s="166"/>
      <c r="HW28" s="166"/>
      <c r="HX28" s="166"/>
      <c r="HY28" s="166"/>
      <c r="HZ28" s="166"/>
      <c r="IA28" s="166"/>
      <c r="IB28" s="166"/>
      <c r="IC28" s="166"/>
      <c r="ID28" s="166"/>
      <c r="IE28" s="166"/>
      <c r="IF28" s="166"/>
      <c r="IG28" s="166"/>
      <c r="IH28" s="166"/>
    </row>
    <row r="29" s="19" customFormat="1" ht="12" spans="1:242">
      <c r="A29" s="166"/>
      <c r="B29" s="180"/>
      <c r="C29" s="180"/>
      <c r="D29" s="180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6"/>
      <c r="CT29" s="166"/>
      <c r="CU29" s="166"/>
      <c r="CV29" s="166"/>
      <c r="CW29" s="166"/>
      <c r="CX29" s="166"/>
      <c r="CY29" s="166"/>
      <c r="CZ29" s="166"/>
      <c r="DA29" s="166"/>
      <c r="DB29" s="166"/>
      <c r="DC29" s="166"/>
      <c r="DD29" s="166"/>
      <c r="DE29" s="166"/>
      <c r="DF29" s="166"/>
      <c r="DG29" s="166"/>
      <c r="DH29" s="166"/>
      <c r="DI29" s="166"/>
      <c r="DJ29" s="166"/>
      <c r="DK29" s="166"/>
      <c r="DL29" s="166"/>
      <c r="DM29" s="166"/>
      <c r="DN29" s="166"/>
      <c r="DO29" s="166"/>
      <c r="DP29" s="166"/>
      <c r="DQ29" s="166"/>
      <c r="DR29" s="166"/>
      <c r="DS29" s="166"/>
      <c r="DT29" s="166"/>
      <c r="DU29" s="166"/>
      <c r="DV29" s="166"/>
      <c r="DW29" s="166"/>
      <c r="DX29" s="166"/>
      <c r="DY29" s="166"/>
      <c r="DZ29" s="166"/>
      <c r="EA29" s="166"/>
      <c r="EB29" s="166"/>
      <c r="EC29" s="166"/>
      <c r="ED29" s="166"/>
      <c r="EE29" s="166"/>
      <c r="EF29" s="166"/>
      <c r="EG29" s="166"/>
      <c r="EH29" s="166"/>
      <c r="EI29" s="166"/>
      <c r="EJ29" s="166"/>
      <c r="EK29" s="166"/>
      <c r="EL29" s="166"/>
      <c r="EM29" s="166"/>
      <c r="EN29" s="166"/>
      <c r="EO29" s="166"/>
      <c r="EP29" s="166"/>
      <c r="EQ29" s="166"/>
      <c r="ER29" s="166"/>
      <c r="ES29" s="166"/>
      <c r="ET29" s="166"/>
      <c r="EU29" s="166"/>
      <c r="EV29" s="166"/>
      <c r="EW29" s="166"/>
      <c r="EX29" s="166"/>
      <c r="EY29" s="166"/>
      <c r="EZ29" s="166"/>
      <c r="FA29" s="166"/>
      <c r="FB29" s="166"/>
      <c r="FC29" s="166"/>
      <c r="FD29" s="166"/>
      <c r="FE29" s="166"/>
      <c r="FF29" s="166"/>
      <c r="FG29" s="166"/>
      <c r="FH29" s="166"/>
      <c r="FI29" s="166"/>
      <c r="FJ29" s="166"/>
      <c r="FK29" s="166"/>
      <c r="FL29" s="166"/>
      <c r="FM29" s="166"/>
      <c r="FN29" s="166"/>
      <c r="FO29" s="166"/>
      <c r="FP29" s="166"/>
      <c r="FQ29" s="166"/>
      <c r="FR29" s="166"/>
      <c r="FS29" s="166"/>
      <c r="FT29" s="166"/>
      <c r="FU29" s="166"/>
      <c r="FV29" s="166"/>
      <c r="FW29" s="166"/>
      <c r="FX29" s="166"/>
      <c r="FY29" s="166"/>
      <c r="FZ29" s="166"/>
      <c r="GA29" s="166"/>
      <c r="GB29" s="166"/>
      <c r="GC29" s="166"/>
      <c r="GD29" s="166"/>
      <c r="GE29" s="166"/>
      <c r="GF29" s="166"/>
      <c r="GG29" s="166"/>
      <c r="GH29" s="166"/>
      <c r="GI29" s="166"/>
      <c r="GJ29" s="166"/>
      <c r="GK29" s="166"/>
      <c r="GL29" s="166"/>
      <c r="GM29" s="166"/>
      <c r="GN29" s="166"/>
      <c r="GO29" s="166"/>
      <c r="GP29" s="166"/>
      <c r="GQ29" s="166"/>
      <c r="GR29" s="166"/>
      <c r="GS29" s="166"/>
      <c r="GT29" s="166"/>
      <c r="GU29" s="166"/>
      <c r="GV29" s="166"/>
      <c r="GW29" s="166"/>
      <c r="GX29" s="166"/>
      <c r="GY29" s="166"/>
      <c r="GZ29" s="166"/>
      <c r="HA29" s="166"/>
      <c r="HB29" s="166"/>
      <c r="HC29" s="166"/>
      <c r="HD29" s="166"/>
      <c r="HE29" s="166"/>
      <c r="HF29" s="166"/>
      <c r="HG29" s="166"/>
      <c r="HH29" s="166"/>
      <c r="HI29" s="166"/>
      <c r="HJ29" s="166"/>
      <c r="HK29" s="166"/>
      <c r="HL29" s="166"/>
      <c r="HM29" s="166"/>
      <c r="HN29" s="166"/>
      <c r="HO29" s="166"/>
      <c r="HP29" s="166"/>
      <c r="HQ29" s="166"/>
      <c r="HR29" s="166"/>
      <c r="HS29" s="166"/>
      <c r="HT29" s="166"/>
      <c r="HU29" s="166"/>
      <c r="HV29" s="166"/>
      <c r="HW29" s="166"/>
      <c r="HX29" s="166"/>
      <c r="HY29" s="166"/>
      <c r="HZ29" s="166"/>
      <c r="IA29" s="166"/>
      <c r="IB29" s="166"/>
      <c r="IC29" s="166"/>
      <c r="ID29" s="166"/>
      <c r="IE29" s="166"/>
      <c r="IF29" s="166"/>
      <c r="IG29" s="166"/>
      <c r="IH29" s="166"/>
    </row>
    <row r="30" s="19" customFormat="1" ht="12" spans="1:242">
      <c r="A30" s="166"/>
      <c r="B30" s="180"/>
      <c r="C30" s="180"/>
      <c r="D30" s="180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6"/>
      <c r="AD30" s="166"/>
      <c r="AE30" s="166"/>
      <c r="AF30" s="166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6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  <c r="CK30" s="166"/>
      <c r="CL30" s="166"/>
      <c r="CM30" s="166"/>
      <c r="CN30" s="166"/>
      <c r="CO30" s="166"/>
      <c r="CP30" s="166"/>
      <c r="CQ30" s="166"/>
      <c r="CR30" s="166"/>
      <c r="CS30" s="166"/>
      <c r="CT30" s="166"/>
      <c r="CU30" s="166"/>
      <c r="CV30" s="166"/>
      <c r="CW30" s="166"/>
      <c r="CX30" s="166"/>
      <c r="CY30" s="166"/>
      <c r="CZ30" s="166"/>
      <c r="DA30" s="166"/>
      <c r="DB30" s="166"/>
      <c r="DC30" s="166"/>
      <c r="DD30" s="166"/>
      <c r="DE30" s="166"/>
      <c r="DF30" s="166"/>
      <c r="DG30" s="166"/>
      <c r="DH30" s="166"/>
      <c r="DI30" s="166"/>
      <c r="DJ30" s="166"/>
      <c r="DK30" s="166"/>
      <c r="DL30" s="166"/>
      <c r="DM30" s="166"/>
      <c r="DN30" s="166"/>
      <c r="DO30" s="166"/>
      <c r="DP30" s="166"/>
      <c r="DQ30" s="166"/>
      <c r="DR30" s="166"/>
      <c r="DS30" s="166"/>
      <c r="DT30" s="166"/>
      <c r="DU30" s="166"/>
      <c r="DV30" s="166"/>
      <c r="DW30" s="166"/>
      <c r="DX30" s="166"/>
      <c r="DY30" s="166"/>
      <c r="DZ30" s="166"/>
      <c r="EA30" s="166"/>
      <c r="EB30" s="166"/>
      <c r="EC30" s="166"/>
      <c r="ED30" s="166"/>
      <c r="EE30" s="166"/>
      <c r="EF30" s="166"/>
      <c r="EG30" s="166"/>
      <c r="EH30" s="166"/>
      <c r="EI30" s="166"/>
      <c r="EJ30" s="166"/>
      <c r="EK30" s="166"/>
      <c r="EL30" s="166"/>
      <c r="EM30" s="166"/>
      <c r="EN30" s="166"/>
      <c r="EO30" s="166"/>
      <c r="EP30" s="166"/>
      <c r="EQ30" s="166"/>
      <c r="ER30" s="166"/>
      <c r="ES30" s="166"/>
      <c r="ET30" s="166"/>
      <c r="EU30" s="166"/>
      <c r="EV30" s="166"/>
      <c r="EW30" s="166"/>
      <c r="EX30" s="166"/>
      <c r="EY30" s="166"/>
      <c r="EZ30" s="166"/>
      <c r="FA30" s="166"/>
      <c r="FB30" s="166"/>
      <c r="FC30" s="166"/>
      <c r="FD30" s="166"/>
      <c r="FE30" s="166"/>
      <c r="FF30" s="166"/>
      <c r="FG30" s="166"/>
      <c r="FH30" s="166"/>
      <c r="FI30" s="166"/>
      <c r="FJ30" s="166"/>
      <c r="FK30" s="166"/>
      <c r="FL30" s="166"/>
      <c r="FM30" s="166"/>
      <c r="FN30" s="166"/>
      <c r="FO30" s="166"/>
      <c r="FP30" s="166"/>
      <c r="FQ30" s="166"/>
      <c r="FR30" s="166"/>
      <c r="FS30" s="166"/>
      <c r="FT30" s="166"/>
      <c r="FU30" s="166"/>
      <c r="FV30" s="166"/>
      <c r="FW30" s="166"/>
      <c r="FX30" s="166"/>
      <c r="FY30" s="166"/>
      <c r="FZ30" s="166"/>
      <c r="GA30" s="166"/>
      <c r="GB30" s="166"/>
      <c r="GC30" s="166"/>
      <c r="GD30" s="166"/>
      <c r="GE30" s="166"/>
      <c r="GF30" s="166"/>
      <c r="GG30" s="166"/>
      <c r="GH30" s="166"/>
      <c r="GI30" s="166"/>
      <c r="GJ30" s="166"/>
      <c r="GK30" s="166"/>
      <c r="GL30" s="166"/>
      <c r="GM30" s="166"/>
      <c r="GN30" s="166"/>
      <c r="GO30" s="166"/>
      <c r="GP30" s="166"/>
      <c r="GQ30" s="166"/>
      <c r="GR30" s="166"/>
      <c r="GS30" s="166"/>
      <c r="GT30" s="166"/>
      <c r="GU30" s="166"/>
      <c r="GV30" s="166"/>
      <c r="GW30" s="166"/>
      <c r="GX30" s="166"/>
      <c r="GY30" s="166"/>
      <c r="GZ30" s="166"/>
      <c r="HA30" s="166"/>
      <c r="HB30" s="166"/>
      <c r="HC30" s="166"/>
      <c r="HD30" s="166"/>
      <c r="HE30" s="166"/>
      <c r="HF30" s="166"/>
      <c r="HG30" s="166"/>
      <c r="HH30" s="166"/>
      <c r="HI30" s="166"/>
      <c r="HJ30" s="166"/>
      <c r="HK30" s="166"/>
      <c r="HL30" s="166"/>
      <c r="HM30" s="166"/>
      <c r="HN30" s="166"/>
      <c r="HO30" s="166"/>
      <c r="HP30" s="166"/>
      <c r="HQ30" s="166"/>
      <c r="HR30" s="166"/>
      <c r="HS30" s="166"/>
      <c r="HT30" s="166"/>
      <c r="HU30" s="166"/>
      <c r="HV30" s="166"/>
      <c r="HW30" s="166"/>
      <c r="HX30" s="166"/>
      <c r="HY30" s="166"/>
      <c r="HZ30" s="166"/>
      <c r="IA30" s="166"/>
      <c r="IB30" s="166"/>
      <c r="IC30" s="166"/>
      <c r="ID30" s="166"/>
      <c r="IE30" s="166"/>
      <c r="IF30" s="166"/>
      <c r="IG30" s="166"/>
      <c r="IH30" s="166"/>
    </row>
    <row r="31" s="19" customFormat="1" ht="12" spans="1:242">
      <c r="A31" s="166"/>
      <c r="B31" s="180"/>
      <c r="C31" s="180"/>
      <c r="D31" s="180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6"/>
      <c r="CG31" s="166"/>
      <c r="CH31" s="166"/>
      <c r="CI31" s="166"/>
      <c r="CJ31" s="166"/>
      <c r="CK31" s="166"/>
      <c r="CL31" s="166"/>
      <c r="CM31" s="166"/>
      <c r="CN31" s="166"/>
      <c r="CO31" s="166"/>
      <c r="CP31" s="166"/>
      <c r="CQ31" s="166"/>
      <c r="CR31" s="166"/>
      <c r="CS31" s="166"/>
      <c r="CT31" s="166"/>
      <c r="CU31" s="166"/>
      <c r="CV31" s="166"/>
      <c r="CW31" s="166"/>
      <c r="CX31" s="166"/>
      <c r="CY31" s="166"/>
      <c r="CZ31" s="166"/>
      <c r="DA31" s="166"/>
      <c r="DB31" s="166"/>
      <c r="DC31" s="166"/>
      <c r="DD31" s="166"/>
      <c r="DE31" s="166"/>
      <c r="DF31" s="166"/>
      <c r="DG31" s="166"/>
      <c r="DH31" s="166"/>
      <c r="DI31" s="166"/>
      <c r="DJ31" s="166"/>
      <c r="DK31" s="166"/>
      <c r="DL31" s="166"/>
      <c r="DM31" s="166"/>
      <c r="DN31" s="166"/>
      <c r="DO31" s="166"/>
      <c r="DP31" s="166"/>
      <c r="DQ31" s="166"/>
      <c r="DR31" s="166"/>
      <c r="DS31" s="166"/>
      <c r="DT31" s="166"/>
      <c r="DU31" s="166"/>
      <c r="DV31" s="166"/>
      <c r="DW31" s="166"/>
      <c r="DX31" s="166"/>
      <c r="DY31" s="166"/>
      <c r="DZ31" s="166"/>
      <c r="EA31" s="166"/>
      <c r="EB31" s="166"/>
      <c r="EC31" s="166"/>
      <c r="ED31" s="166"/>
      <c r="EE31" s="166"/>
      <c r="EF31" s="166"/>
      <c r="EG31" s="166"/>
      <c r="EH31" s="166"/>
      <c r="EI31" s="166"/>
      <c r="EJ31" s="166"/>
      <c r="EK31" s="166"/>
      <c r="EL31" s="166"/>
      <c r="EM31" s="166"/>
      <c r="EN31" s="166"/>
      <c r="EO31" s="166"/>
      <c r="EP31" s="166"/>
      <c r="EQ31" s="166"/>
      <c r="ER31" s="166"/>
      <c r="ES31" s="166"/>
      <c r="ET31" s="166"/>
      <c r="EU31" s="166"/>
      <c r="EV31" s="166"/>
      <c r="EW31" s="166"/>
      <c r="EX31" s="166"/>
      <c r="EY31" s="166"/>
      <c r="EZ31" s="166"/>
      <c r="FA31" s="166"/>
      <c r="FB31" s="166"/>
      <c r="FC31" s="166"/>
      <c r="FD31" s="166"/>
      <c r="FE31" s="166"/>
      <c r="FF31" s="166"/>
      <c r="FG31" s="166"/>
      <c r="FH31" s="166"/>
      <c r="FI31" s="166"/>
      <c r="FJ31" s="166"/>
      <c r="FK31" s="166"/>
      <c r="FL31" s="166"/>
      <c r="FM31" s="166"/>
      <c r="FN31" s="166"/>
      <c r="FO31" s="166"/>
      <c r="FP31" s="166"/>
      <c r="FQ31" s="166"/>
      <c r="FR31" s="166"/>
      <c r="FS31" s="166"/>
      <c r="FT31" s="166"/>
      <c r="FU31" s="166"/>
      <c r="FV31" s="166"/>
      <c r="FW31" s="166"/>
      <c r="FX31" s="166"/>
      <c r="FY31" s="166"/>
      <c r="FZ31" s="166"/>
      <c r="GA31" s="166"/>
      <c r="GB31" s="166"/>
      <c r="GC31" s="166"/>
      <c r="GD31" s="166"/>
      <c r="GE31" s="166"/>
      <c r="GF31" s="166"/>
      <c r="GG31" s="166"/>
      <c r="GH31" s="166"/>
      <c r="GI31" s="166"/>
      <c r="GJ31" s="166"/>
      <c r="GK31" s="166"/>
      <c r="GL31" s="166"/>
      <c r="GM31" s="166"/>
      <c r="GN31" s="166"/>
      <c r="GO31" s="166"/>
      <c r="GP31" s="166"/>
      <c r="GQ31" s="166"/>
      <c r="GR31" s="166"/>
      <c r="GS31" s="166"/>
      <c r="GT31" s="166"/>
      <c r="GU31" s="166"/>
      <c r="GV31" s="166"/>
      <c r="GW31" s="166"/>
      <c r="GX31" s="166"/>
      <c r="GY31" s="166"/>
      <c r="GZ31" s="166"/>
      <c r="HA31" s="166"/>
      <c r="HB31" s="166"/>
      <c r="HC31" s="166"/>
      <c r="HD31" s="166"/>
      <c r="HE31" s="166"/>
      <c r="HF31" s="166"/>
      <c r="HG31" s="166"/>
      <c r="HH31" s="166"/>
      <c r="HI31" s="166"/>
      <c r="HJ31" s="166"/>
      <c r="HK31" s="166"/>
      <c r="HL31" s="166"/>
      <c r="HM31" s="166"/>
      <c r="HN31" s="166"/>
      <c r="HO31" s="166"/>
      <c r="HP31" s="166"/>
      <c r="HQ31" s="166"/>
      <c r="HR31" s="166"/>
      <c r="HS31" s="166"/>
      <c r="HT31" s="166"/>
      <c r="HU31" s="166"/>
      <c r="HV31" s="166"/>
      <c r="HW31" s="166"/>
      <c r="HX31" s="166"/>
      <c r="HY31" s="166"/>
      <c r="HZ31" s="166"/>
      <c r="IA31" s="166"/>
      <c r="IB31" s="166"/>
      <c r="IC31" s="166"/>
      <c r="ID31" s="166"/>
      <c r="IE31" s="166"/>
      <c r="IF31" s="166"/>
      <c r="IG31" s="166"/>
      <c r="IH31" s="166"/>
    </row>
    <row r="32" s="19" customFormat="1" ht="12" spans="1:242">
      <c r="A32" s="166"/>
      <c r="B32" s="180"/>
      <c r="C32" s="180"/>
      <c r="D32" s="180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66"/>
      <c r="BQ32" s="166"/>
      <c r="BR32" s="166"/>
      <c r="BS32" s="166"/>
      <c r="BT32" s="166"/>
      <c r="BU32" s="166"/>
      <c r="BV32" s="166"/>
      <c r="BW32" s="166"/>
      <c r="BX32" s="166"/>
      <c r="BY32" s="166"/>
      <c r="BZ32" s="166"/>
      <c r="CA32" s="166"/>
      <c r="CB32" s="166"/>
      <c r="CC32" s="166"/>
      <c r="CD32" s="166"/>
      <c r="CE32" s="166"/>
      <c r="CF32" s="166"/>
      <c r="CG32" s="166"/>
      <c r="CH32" s="166"/>
      <c r="CI32" s="166"/>
      <c r="CJ32" s="166"/>
      <c r="CK32" s="166"/>
      <c r="CL32" s="166"/>
      <c r="CM32" s="166"/>
      <c r="CN32" s="166"/>
      <c r="CO32" s="166"/>
      <c r="CP32" s="166"/>
      <c r="CQ32" s="166"/>
      <c r="CR32" s="166"/>
      <c r="CS32" s="166"/>
      <c r="CT32" s="166"/>
      <c r="CU32" s="166"/>
      <c r="CV32" s="166"/>
      <c r="CW32" s="166"/>
      <c r="CX32" s="166"/>
      <c r="CY32" s="166"/>
      <c r="CZ32" s="166"/>
      <c r="DA32" s="166"/>
      <c r="DB32" s="166"/>
      <c r="DC32" s="166"/>
      <c r="DD32" s="166"/>
      <c r="DE32" s="166"/>
      <c r="DF32" s="166"/>
      <c r="DG32" s="166"/>
      <c r="DH32" s="166"/>
      <c r="DI32" s="166"/>
      <c r="DJ32" s="166"/>
      <c r="DK32" s="166"/>
      <c r="DL32" s="166"/>
      <c r="DM32" s="166"/>
      <c r="DN32" s="166"/>
      <c r="DO32" s="166"/>
      <c r="DP32" s="166"/>
      <c r="DQ32" s="166"/>
      <c r="DR32" s="166"/>
      <c r="DS32" s="166"/>
      <c r="DT32" s="166"/>
      <c r="DU32" s="166"/>
      <c r="DV32" s="166"/>
      <c r="DW32" s="166"/>
      <c r="DX32" s="166"/>
      <c r="DY32" s="166"/>
      <c r="DZ32" s="166"/>
      <c r="EA32" s="166"/>
      <c r="EB32" s="166"/>
      <c r="EC32" s="166"/>
      <c r="ED32" s="166"/>
      <c r="EE32" s="166"/>
      <c r="EF32" s="166"/>
      <c r="EG32" s="166"/>
      <c r="EH32" s="166"/>
      <c r="EI32" s="166"/>
      <c r="EJ32" s="166"/>
      <c r="EK32" s="166"/>
      <c r="EL32" s="166"/>
      <c r="EM32" s="166"/>
      <c r="EN32" s="166"/>
      <c r="EO32" s="166"/>
      <c r="EP32" s="166"/>
      <c r="EQ32" s="166"/>
      <c r="ER32" s="166"/>
      <c r="ES32" s="166"/>
      <c r="ET32" s="166"/>
      <c r="EU32" s="166"/>
      <c r="EV32" s="166"/>
      <c r="EW32" s="166"/>
      <c r="EX32" s="166"/>
      <c r="EY32" s="166"/>
      <c r="EZ32" s="166"/>
      <c r="FA32" s="166"/>
      <c r="FB32" s="166"/>
      <c r="FC32" s="166"/>
      <c r="FD32" s="166"/>
      <c r="FE32" s="166"/>
      <c r="FF32" s="166"/>
      <c r="FG32" s="166"/>
      <c r="FH32" s="166"/>
      <c r="FI32" s="166"/>
      <c r="FJ32" s="166"/>
      <c r="FK32" s="166"/>
      <c r="FL32" s="166"/>
      <c r="FM32" s="166"/>
      <c r="FN32" s="166"/>
      <c r="FO32" s="166"/>
      <c r="FP32" s="166"/>
      <c r="FQ32" s="166"/>
      <c r="FR32" s="166"/>
      <c r="FS32" s="166"/>
      <c r="FT32" s="166"/>
      <c r="FU32" s="166"/>
      <c r="FV32" s="166"/>
      <c r="FW32" s="166"/>
      <c r="FX32" s="166"/>
      <c r="FY32" s="166"/>
      <c r="FZ32" s="166"/>
      <c r="GA32" s="166"/>
      <c r="GB32" s="166"/>
      <c r="GC32" s="166"/>
      <c r="GD32" s="166"/>
      <c r="GE32" s="166"/>
      <c r="GF32" s="166"/>
      <c r="GG32" s="166"/>
      <c r="GH32" s="166"/>
      <c r="GI32" s="166"/>
      <c r="GJ32" s="166"/>
      <c r="GK32" s="166"/>
      <c r="GL32" s="166"/>
      <c r="GM32" s="166"/>
      <c r="GN32" s="166"/>
      <c r="GO32" s="166"/>
      <c r="GP32" s="166"/>
      <c r="GQ32" s="166"/>
      <c r="GR32" s="166"/>
      <c r="GS32" s="166"/>
      <c r="GT32" s="166"/>
      <c r="GU32" s="166"/>
      <c r="GV32" s="166"/>
      <c r="GW32" s="166"/>
      <c r="GX32" s="166"/>
      <c r="GY32" s="166"/>
      <c r="GZ32" s="166"/>
      <c r="HA32" s="166"/>
      <c r="HB32" s="166"/>
      <c r="HC32" s="166"/>
      <c r="HD32" s="166"/>
      <c r="HE32" s="166"/>
      <c r="HF32" s="166"/>
      <c r="HG32" s="166"/>
      <c r="HH32" s="166"/>
      <c r="HI32" s="166"/>
      <c r="HJ32" s="166"/>
      <c r="HK32" s="166"/>
      <c r="HL32" s="166"/>
      <c r="HM32" s="166"/>
      <c r="HN32" s="166"/>
      <c r="HO32" s="166"/>
      <c r="HP32" s="166"/>
      <c r="HQ32" s="166"/>
      <c r="HR32" s="166"/>
      <c r="HS32" s="166"/>
      <c r="HT32" s="166"/>
      <c r="HU32" s="166"/>
      <c r="HV32" s="166"/>
      <c r="HW32" s="166"/>
      <c r="HX32" s="166"/>
      <c r="HY32" s="166"/>
      <c r="HZ32" s="166"/>
      <c r="IA32" s="166"/>
      <c r="IB32" s="166"/>
      <c r="IC32" s="166"/>
      <c r="ID32" s="166"/>
      <c r="IE32" s="166"/>
      <c r="IF32" s="166"/>
      <c r="IG32" s="166"/>
      <c r="IH32" s="166"/>
    </row>
    <row r="33" s="19" customFormat="1" ht="12" spans="1:242">
      <c r="A33" s="166"/>
      <c r="B33" s="180"/>
      <c r="C33" s="180"/>
      <c r="D33" s="180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6"/>
      <c r="CI33" s="166"/>
      <c r="CJ33" s="166"/>
      <c r="CK33" s="166"/>
      <c r="CL33" s="166"/>
      <c r="CM33" s="166"/>
      <c r="CN33" s="166"/>
      <c r="CO33" s="166"/>
      <c r="CP33" s="166"/>
      <c r="CQ33" s="166"/>
      <c r="CR33" s="166"/>
      <c r="CS33" s="166"/>
      <c r="CT33" s="166"/>
      <c r="CU33" s="166"/>
      <c r="CV33" s="166"/>
      <c r="CW33" s="166"/>
      <c r="CX33" s="166"/>
      <c r="CY33" s="166"/>
      <c r="CZ33" s="166"/>
      <c r="DA33" s="166"/>
      <c r="DB33" s="166"/>
      <c r="DC33" s="166"/>
      <c r="DD33" s="166"/>
      <c r="DE33" s="166"/>
      <c r="DF33" s="166"/>
      <c r="DG33" s="166"/>
      <c r="DH33" s="166"/>
      <c r="DI33" s="166"/>
      <c r="DJ33" s="166"/>
      <c r="DK33" s="166"/>
      <c r="DL33" s="166"/>
      <c r="DM33" s="166"/>
      <c r="DN33" s="166"/>
      <c r="DO33" s="166"/>
      <c r="DP33" s="166"/>
      <c r="DQ33" s="166"/>
      <c r="DR33" s="166"/>
      <c r="DS33" s="166"/>
      <c r="DT33" s="166"/>
      <c r="DU33" s="166"/>
      <c r="DV33" s="166"/>
      <c r="DW33" s="166"/>
      <c r="DX33" s="166"/>
      <c r="DY33" s="166"/>
      <c r="DZ33" s="166"/>
      <c r="EA33" s="166"/>
      <c r="EB33" s="166"/>
      <c r="EC33" s="166"/>
      <c r="ED33" s="166"/>
      <c r="EE33" s="166"/>
      <c r="EF33" s="166"/>
      <c r="EG33" s="166"/>
      <c r="EH33" s="166"/>
      <c r="EI33" s="166"/>
      <c r="EJ33" s="166"/>
      <c r="EK33" s="166"/>
      <c r="EL33" s="166"/>
      <c r="EM33" s="166"/>
      <c r="EN33" s="166"/>
      <c r="EO33" s="166"/>
      <c r="EP33" s="166"/>
      <c r="EQ33" s="166"/>
      <c r="ER33" s="166"/>
      <c r="ES33" s="166"/>
      <c r="ET33" s="166"/>
      <c r="EU33" s="166"/>
      <c r="EV33" s="166"/>
      <c r="EW33" s="166"/>
      <c r="EX33" s="166"/>
      <c r="EY33" s="166"/>
      <c r="EZ33" s="166"/>
      <c r="FA33" s="166"/>
      <c r="FB33" s="166"/>
      <c r="FC33" s="166"/>
      <c r="FD33" s="166"/>
      <c r="FE33" s="166"/>
      <c r="FF33" s="166"/>
      <c r="FG33" s="166"/>
      <c r="FH33" s="166"/>
      <c r="FI33" s="166"/>
      <c r="FJ33" s="166"/>
      <c r="FK33" s="166"/>
      <c r="FL33" s="166"/>
      <c r="FM33" s="166"/>
      <c r="FN33" s="166"/>
      <c r="FO33" s="166"/>
      <c r="FP33" s="166"/>
      <c r="FQ33" s="166"/>
      <c r="FR33" s="166"/>
      <c r="FS33" s="166"/>
      <c r="FT33" s="166"/>
      <c r="FU33" s="166"/>
      <c r="FV33" s="166"/>
      <c r="FW33" s="166"/>
      <c r="FX33" s="166"/>
      <c r="FY33" s="166"/>
      <c r="FZ33" s="166"/>
      <c r="GA33" s="166"/>
      <c r="GB33" s="166"/>
      <c r="GC33" s="166"/>
      <c r="GD33" s="166"/>
      <c r="GE33" s="166"/>
      <c r="GF33" s="166"/>
      <c r="GG33" s="166"/>
      <c r="GH33" s="166"/>
      <c r="GI33" s="166"/>
      <c r="GJ33" s="166"/>
      <c r="GK33" s="166"/>
      <c r="GL33" s="166"/>
      <c r="GM33" s="166"/>
      <c r="GN33" s="166"/>
      <c r="GO33" s="166"/>
      <c r="GP33" s="166"/>
      <c r="GQ33" s="166"/>
      <c r="GR33" s="166"/>
      <c r="GS33" s="166"/>
      <c r="GT33" s="166"/>
      <c r="GU33" s="166"/>
      <c r="GV33" s="166"/>
      <c r="GW33" s="166"/>
      <c r="GX33" s="166"/>
      <c r="GY33" s="166"/>
      <c r="GZ33" s="166"/>
      <c r="HA33" s="166"/>
      <c r="HB33" s="166"/>
      <c r="HC33" s="166"/>
      <c r="HD33" s="166"/>
      <c r="HE33" s="166"/>
      <c r="HF33" s="166"/>
      <c r="HG33" s="166"/>
      <c r="HH33" s="166"/>
      <c r="HI33" s="166"/>
      <c r="HJ33" s="166"/>
      <c r="HK33" s="166"/>
      <c r="HL33" s="166"/>
      <c r="HM33" s="166"/>
      <c r="HN33" s="166"/>
      <c r="HO33" s="166"/>
      <c r="HP33" s="166"/>
      <c r="HQ33" s="166"/>
      <c r="HR33" s="166"/>
      <c r="HS33" s="166"/>
      <c r="HT33" s="166"/>
      <c r="HU33" s="166"/>
      <c r="HV33" s="166"/>
      <c r="HW33" s="166"/>
      <c r="HX33" s="166"/>
      <c r="HY33" s="166"/>
      <c r="HZ33" s="166"/>
      <c r="IA33" s="166"/>
      <c r="IB33" s="166"/>
      <c r="IC33" s="166"/>
      <c r="ID33" s="166"/>
      <c r="IE33" s="166"/>
      <c r="IF33" s="166"/>
      <c r="IG33" s="166"/>
      <c r="IH33" s="166"/>
    </row>
    <row r="34" s="19" customFormat="1" ht="12" spans="1:242">
      <c r="A34" s="166"/>
      <c r="B34" s="180"/>
      <c r="C34" s="180"/>
      <c r="D34" s="180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  <c r="CD34" s="166"/>
      <c r="CE34" s="166"/>
      <c r="CF34" s="166"/>
      <c r="CG34" s="166"/>
      <c r="CH34" s="166"/>
      <c r="CI34" s="166"/>
      <c r="CJ34" s="166"/>
      <c r="CK34" s="166"/>
      <c r="CL34" s="166"/>
      <c r="CM34" s="166"/>
      <c r="CN34" s="166"/>
      <c r="CO34" s="166"/>
      <c r="CP34" s="166"/>
      <c r="CQ34" s="166"/>
      <c r="CR34" s="166"/>
      <c r="CS34" s="166"/>
      <c r="CT34" s="166"/>
      <c r="CU34" s="166"/>
      <c r="CV34" s="166"/>
      <c r="CW34" s="166"/>
      <c r="CX34" s="166"/>
      <c r="CY34" s="166"/>
      <c r="CZ34" s="166"/>
      <c r="DA34" s="166"/>
      <c r="DB34" s="166"/>
      <c r="DC34" s="166"/>
      <c r="DD34" s="166"/>
      <c r="DE34" s="166"/>
      <c r="DF34" s="166"/>
      <c r="DG34" s="166"/>
      <c r="DH34" s="166"/>
      <c r="DI34" s="166"/>
      <c r="DJ34" s="166"/>
      <c r="DK34" s="166"/>
      <c r="DL34" s="166"/>
      <c r="DM34" s="166"/>
      <c r="DN34" s="166"/>
      <c r="DO34" s="166"/>
      <c r="DP34" s="166"/>
      <c r="DQ34" s="166"/>
      <c r="DR34" s="166"/>
      <c r="DS34" s="166"/>
      <c r="DT34" s="166"/>
      <c r="DU34" s="166"/>
      <c r="DV34" s="166"/>
      <c r="DW34" s="166"/>
      <c r="DX34" s="166"/>
      <c r="DY34" s="166"/>
      <c r="DZ34" s="166"/>
      <c r="EA34" s="166"/>
      <c r="EB34" s="166"/>
      <c r="EC34" s="166"/>
      <c r="ED34" s="166"/>
      <c r="EE34" s="166"/>
      <c r="EF34" s="166"/>
      <c r="EG34" s="166"/>
      <c r="EH34" s="166"/>
      <c r="EI34" s="166"/>
      <c r="EJ34" s="166"/>
      <c r="EK34" s="166"/>
      <c r="EL34" s="166"/>
      <c r="EM34" s="166"/>
      <c r="EN34" s="166"/>
      <c r="EO34" s="166"/>
      <c r="EP34" s="166"/>
      <c r="EQ34" s="166"/>
      <c r="ER34" s="166"/>
      <c r="ES34" s="166"/>
      <c r="ET34" s="166"/>
      <c r="EU34" s="166"/>
      <c r="EV34" s="166"/>
      <c r="EW34" s="166"/>
      <c r="EX34" s="166"/>
      <c r="EY34" s="166"/>
      <c r="EZ34" s="166"/>
      <c r="FA34" s="166"/>
      <c r="FB34" s="166"/>
      <c r="FC34" s="166"/>
      <c r="FD34" s="166"/>
      <c r="FE34" s="166"/>
      <c r="FF34" s="166"/>
      <c r="FG34" s="166"/>
      <c r="FH34" s="166"/>
      <c r="FI34" s="166"/>
      <c r="FJ34" s="166"/>
      <c r="FK34" s="166"/>
      <c r="FL34" s="166"/>
      <c r="FM34" s="166"/>
      <c r="FN34" s="166"/>
      <c r="FO34" s="166"/>
      <c r="FP34" s="166"/>
      <c r="FQ34" s="166"/>
      <c r="FR34" s="166"/>
      <c r="FS34" s="166"/>
      <c r="FT34" s="166"/>
      <c r="FU34" s="166"/>
      <c r="FV34" s="166"/>
      <c r="FW34" s="166"/>
      <c r="FX34" s="166"/>
      <c r="FY34" s="166"/>
      <c r="FZ34" s="166"/>
      <c r="GA34" s="166"/>
      <c r="GB34" s="166"/>
      <c r="GC34" s="166"/>
      <c r="GD34" s="166"/>
      <c r="GE34" s="166"/>
      <c r="GF34" s="166"/>
      <c r="GG34" s="166"/>
      <c r="GH34" s="166"/>
      <c r="GI34" s="166"/>
      <c r="GJ34" s="166"/>
      <c r="GK34" s="166"/>
      <c r="GL34" s="166"/>
      <c r="GM34" s="166"/>
      <c r="GN34" s="166"/>
      <c r="GO34" s="166"/>
      <c r="GP34" s="166"/>
      <c r="GQ34" s="166"/>
      <c r="GR34" s="166"/>
      <c r="GS34" s="166"/>
      <c r="GT34" s="166"/>
      <c r="GU34" s="166"/>
      <c r="GV34" s="166"/>
      <c r="GW34" s="166"/>
      <c r="GX34" s="166"/>
      <c r="GY34" s="166"/>
      <c r="GZ34" s="166"/>
      <c r="HA34" s="166"/>
      <c r="HB34" s="166"/>
      <c r="HC34" s="166"/>
      <c r="HD34" s="166"/>
      <c r="HE34" s="166"/>
      <c r="HF34" s="166"/>
      <c r="HG34" s="166"/>
      <c r="HH34" s="166"/>
      <c r="HI34" s="166"/>
      <c r="HJ34" s="166"/>
      <c r="HK34" s="166"/>
      <c r="HL34" s="166"/>
      <c r="HM34" s="166"/>
      <c r="HN34" s="166"/>
      <c r="HO34" s="166"/>
      <c r="HP34" s="166"/>
      <c r="HQ34" s="166"/>
      <c r="HR34" s="166"/>
      <c r="HS34" s="166"/>
      <c r="HT34" s="166"/>
      <c r="HU34" s="166"/>
      <c r="HV34" s="166"/>
      <c r="HW34" s="166"/>
      <c r="HX34" s="166"/>
      <c r="HY34" s="166"/>
      <c r="HZ34" s="166"/>
      <c r="IA34" s="166"/>
      <c r="IB34" s="166"/>
      <c r="IC34" s="166"/>
      <c r="ID34" s="166"/>
      <c r="IE34" s="166"/>
      <c r="IF34" s="166"/>
      <c r="IG34" s="166"/>
      <c r="IH34" s="166"/>
    </row>
    <row r="35" s="19" customFormat="1" ht="12" spans="1:242">
      <c r="A35" s="166"/>
      <c r="B35" s="180"/>
      <c r="C35" s="180"/>
      <c r="D35" s="180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  <c r="BC35" s="166"/>
      <c r="BD35" s="166"/>
      <c r="BE35" s="166"/>
      <c r="BF35" s="166"/>
      <c r="BG35" s="166"/>
      <c r="BH35" s="166"/>
      <c r="BI35" s="166"/>
      <c r="BJ35" s="166"/>
      <c r="BK35" s="166"/>
      <c r="BL35" s="166"/>
      <c r="BM35" s="166"/>
      <c r="BN35" s="166"/>
      <c r="BO35" s="166"/>
      <c r="BP35" s="166"/>
      <c r="BQ35" s="166"/>
      <c r="BR35" s="166"/>
      <c r="BS35" s="166"/>
      <c r="BT35" s="166"/>
      <c r="BU35" s="166"/>
      <c r="BV35" s="166"/>
      <c r="BW35" s="166"/>
      <c r="BX35" s="166"/>
      <c r="BY35" s="166"/>
      <c r="BZ35" s="166"/>
      <c r="CA35" s="166"/>
      <c r="CB35" s="166"/>
      <c r="CC35" s="166"/>
      <c r="CD35" s="166"/>
      <c r="CE35" s="166"/>
      <c r="CF35" s="166"/>
      <c r="CG35" s="166"/>
      <c r="CH35" s="166"/>
      <c r="CI35" s="166"/>
      <c r="CJ35" s="166"/>
      <c r="CK35" s="166"/>
      <c r="CL35" s="166"/>
      <c r="CM35" s="166"/>
      <c r="CN35" s="166"/>
      <c r="CO35" s="166"/>
      <c r="CP35" s="166"/>
      <c r="CQ35" s="166"/>
      <c r="CR35" s="166"/>
      <c r="CS35" s="166"/>
      <c r="CT35" s="166"/>
      <c r="CU35" s="166"/>
      <c r="CV35" s="166"/>
      <c r="CW35" s="166"/>
      <c r="CX35" s="166"/>
      <c r="CY35" s="166"/>
      <c r="CZ35" s="166"/>
      <c r="DA35" s="166"/>
      <c r="DB35" s="166"/>
      <c r="DC35" s="166"/>
      <c r="DD35" s="166"/>
      <c r="DE35" s="166"/>
      <c r="DF35" s="166"/>
      <c r="DG35" s="166"/>
      <c r="DH35" s="166"/>
      <c r="DI35" s="166"/>
      <c r="DJ35" s="166"/>
      <c r="DK35" s="166"/>
      <c r="DL35" s="166"/>
      <c r="DM35" s="166"/>
      <c r="DN35" s="166"/>
      <c r="DO35" s="166"/>
      <c r="DP35" s="166"/>
      <c r="DQ35" s="166"/>
      <c r="DR35" s="166"/>
      <c r="DS35" s="166"/>
      <c r="DT35" s="166"/>
      <c r="DU35" s="166"/>
      <c r="DV35" s="166"/>
      <c r="DW35" s="166"/>
      <c r="DX35" s="166"/>
      <c r="DY35" s="166"/>
      <c r="DZ35" s="166"/>
      <c r="EA35" s="166"/>
      <c r="EB35" s="166"/>
      <c r="EC35" s="166"/>
      <c r="ED35" s="166"/>
      <c r="EE35" s="166"/>
      <c r="EF35" s="166"/>
      <c r="EG35" s="166"/>
      <c r="EH35" s="166"/>
      <c r="EI35" s="166"/>
      <c r="EJ35" s="166"/>
      <c r="EK35" s="166"/>
      <c r="EL35" s="166"/>
      <c r="EM35" s="166"/>
      <c r="EN35" s="166"/>
      <c r="EO35" s="166"/>
      <c r="EP35" s="166"/>
      <c r="EQ35" s="166"/>
      <c r="ER35" s="166"/>
      <c r="ES35" s="166"/>
      <c r="ET35" s="166"/>
      <c r="EU35" s="166"/>
      <c r="EV35" s="166"/>
      <c r="EW35" s="166"/>
      <c r="EX35" s="166"/>
      <c r="EY35" s="166"/>
      <c r="EZ35" s="166"/>
      <c r="FA35" s="166"/>
      <c r="FB35" s="166"/>
      <c r="FC35" s="166"/>
      <c r="FD35" s="166"/>
      <c r="FE35" s="166"/>
      <c r="FF35" s="166"/>
      <c r="FG35" s="166"/>
      <c r="FH35" s="166"/>
      <c r="FI35" s="166"/>
      <c r="FJ35" s="166"/>
      <c r="FK35" s="166"/>
      <c r="FL35" s="166"/>
      <c r="FM35" s="166"/>
      <c r="FN35" s="166"/>
      <c r="FO35" s="166"/>
      <c r="FP35" s="166"/>
      <c r="FQ35" s="166"/>
      <c r="FR35" s="166"/>
      <c r="FS35" s="166"/>
      <c r="FT35" s="166"/>
      <c r="FU35" s="166"/>
      <c r="FV35" s="166"/>
      <c r="FW35" s="166"/>
      <c r="FX35" s="166"/>
      <c r="FY35" s="166"/>
      <c r="FZ35" s="166"/>
      <c r="GA35" s="166"/>
      <c r="GB35" s="166"/>
      <c r="GC35" s="166"/>
      <c r="GD35" s="166"/>
      <c r="GE35" s="166"/>
      <c r="GF35" s="166"/>
      <c r="GG35" s="166"/>
      <c r="GH35" s="166"/>
      <c r="GI35" s="166"/>
      <c r="GJ35" s="166"/>
      <c r="GK35" s="166"/>
      <c r="GL35" s="166"/>
      <c r="GM35" s="166"/>
      <c r="GN35" s="166"/>
      <c r="GO35" s="166"/>
      <c r="GP35" s="166"/>
      <c r="GQ35" s="166"/>
      <c r="GR35" s="166"/>
      <c r="GS35" s="166"/>
      <c r="GT35" s="166"/>
      <c r="GU35" s="166"/>
      <c r="GV35" s="166"/>
      <c r="GW35" s="166"/>
      <c r="GX35" s="166"/>
      <c r="GY35" s="166"/>
      <c r="GZ35" s="166"/>
      <c r="HA35" s="166"/>
      <c r="HB35" s="166"/>
      <c r="HC35" s="166"/>
      <c r="HD35" s="166"/>
      <c r="HE35" s="166"/>
      <c r="HF35" s="166"/>
      <c r="HG35" s="166"/>
      <c r="HH35" s="166"/>
      <c r="HI35" s="166"/>
      <c r="HJ35" s="166"/>
      <c r="HK35" s="166"/>
      <c r="HL35" s="166"/>
      <c r="HM35" s="166"/>
      <c r="HN35" s="166"/>
      <c r="HO35" s="166"/>
      <c r="HP35" s="166"/>
      <c r="HQ35" s="166"/>
      <c r="HR35" s="166"/>
      <c r="HS35" s="166"/>
      <c r="HT35" s="166"/>
      <c r="HU35" s="166"/>
      <c r="HV35" s="166"/>
      <c r="HW35" s="166"/>
      <c r="HX35" s="166"/>
      <c r="HY35" s="166"/>
      <c r="HZ35" s="166"/>
      <c r="IA35" s="166"/>
      <c r="IB35" s="166"/>
      <c r="IC35" s="166"/>
      <c r="ID35" s="166"/>
      <c r="IE35" s="166"/>
      <c r="IF35" s="166"/>
      <c r="IG35" s="166"/>
      <c r="IH35" s="166"/>
    </row>
    <row r="36" s="19" customFormat="1" ht="12" spans="1:242">
      <c r="A36" s="166"/>
      <c r="B36" s="180"/>
      <c r="C36" s="180"/>
      <c r="D36" s="180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  <c r="BB36" s="166"/>
      <c r="BC36" s="166"/>
      <c r="BD36" s="166"/>
      <c r="BE36" s="166"/>
      <c r="BF36" s="166"/>
      <c r="BG36" s="166"/>
      <c r="BH36" s="166"/>
      <c r="BI36" s="166"/>
      <c r="BJ36" s="166"/>
      <c r="BK36" s="166"/>
      <c r="BL36" s="166"/>
      <c r="BM36" s="166"/>
      <c r="BN36" s="166"/>
      <c r="BO36" s="166"/>
      <c r="BP36" s="166"/>
      <c r="BQ36" s="166"/>
      <c r="BR36" s="166"/>
      <c r="BS36" s="166"/>
      <c r="BT36" s="166"/>
      <c r="BU36" s="166"/>
      <c r="BV36" s="166"/>
      <c r="BW36" s="166"/>
      <c r="BX36" s="166"/>
      <c r="BY36" s="166"/>
      <c r="BZ36" s="166"/>
      <c r="CA36" s="166"/>
      <c r="CB36" s="166"/>
      <c r="CC36" s="166"/>
      <c r="CD36" s="166"/>
      <c r="CE36" s="166"/>
      <c r="CF36" s="166"/>
      <c r="CG36" s="166"/>
      <c r="CH36" s="166"/>
      <c r="CI36" s="166"/>
      <c r="CJ36" s="166"/>
      <c r="CK36" s="166"/>
      <c r="CL36" s="166"/>
      <c r="CM36" s="166"/>
      <c r="CN36" s="166"/>
      <c r="CO36" s="166"/>
      <c r="CP36" s="166"/>
      <c r="CQ36" s="166"/>
      <c r="CR36" s="166"/>
      <c r="CS36" s="166"/>
      <c r="CT36" s="166"/>
      <c r="CU36" s="166"/>
      <c r="CV36" s="166"/>
      <c r="CW36" s="166"/>
      <c r="CX36" s="166"/>
      <c r="CY36" s="166"/>
      <c r="CZ36" s="166"/>
      <c r="DA36" s="166"/>
      <c r="DB36" s="166"/>
      <c r="DC36" s="166"/>
      <c r="DD36" s="166"/>
      <c r="DE36" s="166"/>
      <c r="DF36" s="166"/>
      <c r="DG36" s="166"/>
      <c r="DH36" s="166"/>
      <c r="DI36" s="166"/>
      <c r="DJ36" s="166"/>
      <c r="DK36" s="166"/>
      <c r="DL36" s="166"/>
      <c r="DM36" s="166"/>
      <c r="DN36" s="166"/>
      <c r="DO36" s="166"/>
      <c r="DP36" s="166"/>
      <c r="DQ36" s="166"/>
      <c r="DR36" s="166"/>
      <c r="DS36" s="166"/>
      <c r="DT36" s="166"/>
      <c r="DU36" s="166"/>
      <c r="DV36" s="166"/>
      <c r="DW36" s="166"/>
      <c r="DX36" s="166"/>
      <c r="DY36" s="166"/>
      <c r="DZ36" s="166"/>
      <c r="EA36" s="166"/>
      <c r="EB36" s="166"/>
      <c r="EC36" s="166"/>
      <c r="ED36" s="166"/>
      <c r="EE36" s="166"/>
      <c r="EF36" s="166"/>
      <c r="EG36" s="166"/>
      <c r="EH36" s="166"/>
      <c r="EI36" s="166"/>
      <c r="EJ36" s="166"/>
      <c r="EK36" s="166"/>
      <c r="EL36" s="166"/>
      <c r="EM36" s="166"/>
      <c r="EN36" s="166"/>
      <c r="EO36" s="166"/>
      <c r="EP36" s="166"/>
      <c r="EQ36" s="166"/>
      <c r="ER36" s="166"/>
      <c r="ES36" s="166"/>
      <c r="ET36" s="166"/>
      <c r="EU36" s="166"/>
      <c r="EV36" s="166"/>
      <c r="EW36" s="166"/>
      <c r="EX36" s="166"/>
      <c r="EY36" s="166"/>
      <c r="EZ36" s="166"/>
      <c r="FA36" s="166"/>
      <c r="FB36" s="166"/>
      <c r="FC36" s="166"/>
      <c r="FD36" s="166"/>
      <c r="FE36" s="166"/>
      <c r="FF36" s="166"/>
      <c r="FG36" s="166"/>
      <c r="FH36" s="166"/>
      <c r="FI36" s="166"/>
      <c r="FJ36" s="166"/>
      <c r="FK36" s="166"/>
      <c r="FL36" s="166"/>
      <c r="FM36" s="166"/>
      <c r="FN36" s="166"/>
      <c r="FO36" s="166"/>
      <c r="FP36" s="166"/>
      <c r="FQ36" s="166"/>
      <c r="FR36" s="166"/>
      <c r="FS36" s="166"/>
      <c r="FT36" s="166"/>
      <c r="FU36" s="166"/>
      <c r="FV36" s="166"/>
      <c r="FW36" s="166"/>
      <c r="FX36" s="166"/>
      <c r="FY36" s="166"/>
      <c r="FZ36" s="166"/>
      <c r="GA36" s="166"/>
      <c r="GB36" s="166"/>
      <c r="GC36" s="166"/>
      <c r="GD36" s="166"/>
      <c r="GE36" s="166"/>
      <c r="GF36" s="166"/>
      <c r="GG36" s="166"/>
      <c r="GH36" s="166"/>
      <c r="GI36" s="166"/>
      <c r="GJ36" s="166"/>
      <c r="GK36" s="166"/>
      <c r="GL36" s="166"/>
      <c r="GM36" s="166"/>
      <c r="GN36" s="166"/>
      <c r="GO36" s="166"/>
      <c r="GP36" s="166"/>
      <c r="GQ36" s="166"/>
      <c r="GR36" s="166"/>
      <c r="GS36" s="166"/>
      <c r="GT36" s="166"/>
      <c r="GU36" s="166"/>
      <c r="GV36" s="166"/>
      <c r="GW36" s="166"/>
      <c r="GX36" s="166"/>
      <c r="GY36" s="166"/>
      <c r="GZ36" s="166"/>
      <c r="HA36" s="166"/>
      <c r="HB36" s="166"/>
      <c r="HC36" s="166"/>
      <c r="HD36" s="166"/>
      <c r="HE36" s="166"/>
      <c r="HF36" s="166"/>
      <c r="HG36" s="166"/>
      <c r="HH36" s="166"/>
      <c r="HI36" s="166"/>
      <c r="HJ36" s="166"/>
      <c r="HK36" s="166"/>
      <c r="HL36" s="166"/>
      <c r="HM36" s="166"/>
      <c r="HN36" s="166"/>
      <c r="HO36" s="166"/>
      <c r="HP36" s="166"/>
      <c r="HQ36" s="166"/>
      <c r="HR36" s="166"/>
      <c r="HS36" s="166"/>
      <c r="HT36" s="166"/>
      <c r="HU36" s="166"/>
      <c r="HV36" s="166"/>
      <c r="HW36" s="166"/>
      <c r="HX36" s="166"/>
      <c r="HY36" s="166"/>
      <c r="HZ36" s="166"/>
      <c r="IA36" s="166"/>
      <c r="IB36" s="166"/>
      <c r="IC36" s="166"/>
      <c r="ID36" s="166"/>
      <c r="IE36" s="166"/>
      <c r="IF36" s="166"/>
      <c r="IG36" s="166"/>
      <c r="IH36" s="166"/>
    </row>
    <row r="37" s="19" customFormat="1" ht="12" spans="1:242">
      <c r="A37" s="166"/>
      <c r="B37" s="180"/>
      <c r="C37" s="180"/>
      <c r="D37" s="180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6"/>
      <c r="BQ37" s="166"/>
      <c r="BR37" s="166"/>
      <c r="BS37" s="166"/>
      <c r="BT37" s="166"/>
      <c r="BU37" s="166"/>
      <c r="BV37" s="166"/>
      <c r="BW37" s="166"/>
      <c r="BX37" s="166"/>
      <c r="BY37" s="166"/>
      <c r="BZ37" s="166"/>
      <c r="CA37" s="166"/>
      <c r="CB37" s="166"/>
      <c r="CC37" s="166"/>
      <c r="CD37" s="166"/>
      <c r="CE37" s="166"/>
      <c r="CF37" s="166"/>
      <c r="CG37" s="166"/>
      <c r="CH37" s="166"/>
      <c r="CI37" s="166"/>
      <c r="CJ37" s="166"/>
      <c r="CK37" s="166"/>
      <c r="CL37" s="166"/>
      <c r="CM37" s="166"/>
      <c r="CN37" s="166"/>
      <c r="CO37" s="166"/>
      <c r="CP37" s="166"/>
      <c r="CQ37" s="166"/>
      <c r="CR37" s="166"/>
      <c r="CS37" s="166"/>
      <c r="CT37" s="166"/>
      <c r="CU37" s="166"/>
      <c r="CV37" s="166"/>
      <c r="CW37" s="166"/>
      <c r="CX37" s="166"/>
      <c r="CY37" s="166"/>
      <c r="CZ37" s="166"/>
      <c r="DA37" s="166"/>
      <c r="DB37" s="166"/>
      <c r="DC37" s="166"/>
      <c r="DD37" s="166"/>
      <c r="DE37" s="166"/>
      <c r="DF37" s="166"/>
      <c r="DG37" s="166"/>
      <c r="DH37" s="166"/>
      <c r="DI37" s="166"/>
      <c r="DJ37" s="166"/>
      <c r="DK37" s="166"/>
      <c r="DL37" s="166"/>
      <c r="DM37" s="166"/>
      <c r="DN37" s="166"/>
      <c r="DO37" s="166"/>
      <c r="DP37" s="166"/>
      <c r="DQ37" s="166"/>
      <c r="DR37" s="166"/>
      <c r="DS37" s="166"/>
      <c r="DT37" s="166"/>
      <c r="DU37" s="166"/>
      <c r="DV37" s="166"/>
      <c r="DW37" s="166"/>
      <c r="DX37" s="166"/>
      <c r="DY37" s="166"/>
      <c r="DZ37" s="166"/>
      <c r="EA37" s="166"/>
      <c r="EB37" s="166"/>
      <c r="EC37" s="166"/>
      <c r="ED37" s="166"/>
      <c r="EE37" s="166"/>
      <c r="EF37" s="166"/>
      <c r="EG37" s="166"/>
      <c r="EH37" s="166"/>
      <c r="EI37" s="166"/>
      <c r="EJ37" s="166"/>
      <c r="EK37" s="166"/>
      <c r="EL37" s="166"/>
      <c r="EM37" s="166"/>
      <c r="EN37" s="166"/>
      <c r="EO37" s="166"/>
      <c r="EP37" s="166"/>
      <c r="EQ37" s="166"/>
      <c r="ER37" s="166"/>
      <c r="ES37" s="166"/>
      <c r="ET37" s="166"/>
      <c r="EU37" s="166"/>
      <c r="EV37" s="166"/>
      <c r="EW37" s="166"/>
      <c r="EX37" s="166"/>
      <c r="EY37" s="166"/>
      <c r="EZ37" s="166"/>
      <c r="FA37" s="166"/>
      <c r="FB37" s="166"/>
      <c r="FC37" s="166"/>
      <c r="FD37" s="166"/>
      <c r="FE37" s="166"/>
      <c r="FF37" s="166"/>
      <c r="FG37" s="166"/>
      <c r="FH37" s="166"/>
      <c r="FI37" s="166"/>
      <c r="FJ37" s="166"/>
      <c r="FK37" s="166"/>
      <c r="FL37" s="166"/>
      <c r="FM37" s="166"/>
      <c r="FN37" s="166"/>
      <c r="FO37" s="166"/>
      <c r="FP37" s="166"/>
      <c r="FQ37" s="166"/>
      <c r="FR37" s="166"/>
      <c r="FS37" s="166"/>
      <c r="FT37" s="166"/>
      <c r="FU37" s="166"/>
      <c r="FV37" s="166"/>
      <c r="FW37" s="166"/>
      <c r="FX37" s="166"/>
      <c r="FY37" s="166"/>
      <c r="FZ37" s="166"/>
      <c r="GA37" s="166"/>
      <c r="GB37" s="166"/>
      <c r="GC37" s="166"/>
      <c r="GD37" s="166"/>
      <c r="GE37" s="166"/>
      <c r="GF37" s="166"/>
      <c r="GG37" s="166"/>
      <c r="GH37" s="166"/>
      <c r="GI37" s="166"/>
      <c r="GJ37" s="166"/>
      <c r="GK37" s="166"/>
      <c r="GL37" s="166"/>
      <c r="GM37" s="166"/>
      <c r="GN37" s="166"/>
      <c r="GO37" s="166"/>
      <c r="GP37" s="166"/>
      <c r="GQ37" s="166"/>
      <c r="GR37" s="166"/>
      <c r="GS37" s="166"/>
      <c r="GT37" s="166"/>
      <c r="GU37" s="166"/>
      <c r="GV37" s="166"/>
      <c r="GW37" s="166"/>
      <c r="GX37" s="166"/>
      <c r="GY37" s="166"/>
      <c r="GZ37" s="166"/>
      <c r="HA37" s="166"/>
      <c r="HB37" s="166"/>
      <c r="HC37" s="166"/>
      <c r="HD37" s="166"/>
      <c r="HE37" s="166"/>
      <c r="HF37" s="166"/>
      <c r="HG37" s="166"/>
      <c r="HH37" s="166"/>
      <c r="HI37" s="166"/>
      <c r="HJ37" s="166"/>
      <c r="HK37" s="166"/>
      <c r="HL37" s="166"/>
      <c r="HM37" s="166"/>
      <c r="HN37" s="166"/>
      <c r="HO37" s="166"/>
      <c r="HP37" s="166"/>
      <c r="HQ37" s="166"/>
      <c r="HR37" s="166"/>
      <c r="HS37" s="166"/>
      <c r="HT37" s="166"/>
      <c r="HU37" s="166"/>
      <c r="HV37" s="166"/>
      <c r="HW37" s="166"/>
      <c r="HX37" s="166"/>
      <c r="HY37" s="166"/>
      <c r="HZ37" s="166"/>
      <c r="IA37" s="166"/>
      <c r="IB37" s="166"/>
      <c r="IC37" s="166"/>
      <c r="ID37" s="166"/>
      <c r="IE37" s="166"/>
      <c r="IF37" s="166"/>
      <c r="IG37" s="166"/>
      <c r="IH37" s="166"/>
    </row>
    <row r="38" s="19" customFormat="1" ht="12" spans="1:242">
      <c r="A38" s="166"/>
      <c r="B38" s="180"/>
      <c r="C38" s="180"/>
      <c r="D38" s="180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6"/>
      <c r="BD38" s="166"/>
      <c r="BE38" s="166"/>
      <c r="BF38" s="166"/>
      <c r="BG38" s="166"/>
      <c r="BH38" s="166"/>
      <c r="BI38" s="166"/>
      <c r="BJ38" s="166"/>
      <c r="BK38" s="166"/>
      <c r="BL38" s="166"/>
      <c r="BM38" s="166"/>
      <c r="BN38" s="166"/>
      <c r="BO38" s="166"/>
      <c r="BP38" s="166"/>
      <c r="BQ38" s="166"/>
      <c r="BR38" s="166"/>
      <c r="BS38" s="166"/>
      <c r="BT38" s="166"/>
      <c r="BU38" s="166"/>
      <c r="BV38" s="166"/>
      <c r="BW38" s="166"/>
      <c r="BX38" s="166"/>
      <c r="BY38" s="166"/>
      <c r="BZ38" s="166"/>
      <c r="CA38" s="166"/>
      <c r="CB38" s="166"/>
      <c r="CC38" s="166"/>
      <c r="CD38" s="166"/>
      <c r="CE38" s="166"/>
      <c r="CF38" s="166"/>
      <c r="CG38" s="166"/>
      <c r="CH38" s="166"/>
      <c r="CI38" s="166"/>
      <c r="CJ38" s="166"/>
      <c r="CK38" s="166"/>
      <c r="CL38" s="166"/>
      <c r="CM38" s="166"/>
      <c r="CN38" s="166"/>
      <c r="CO38" s="166"/>
      <c r="CP38" s="166"/>
      <c r="CQ38" s="166"/>
      <c r="CR38" s="166"/>
      <c r="CS38" s="166"/>
      <c r="CT38" s="166"/>
      <c r="CU38" s="166"/>
      <c r="CV38" s="166"/>
      <c r="CW38" s="166"/>
      <c r="CX38" s="166"/>
      <c r="CY38" s="166"/>
      <c r="CZ38" s="166"/>
      <c r="DA38" s="166"/>
      <c r="DB38" s="166"/>
      <c r="DC38" s="166"/>
      <c r="DD38" s="166"/>
      <c r="DE38" s="166"/>
      <c r="DF38" s="166"/>
      <c r="DG38" s="166"/>
      <c r="DH38" s="166"/>
      <c r="DI38" s="166"/>
      <c r="DJ38" s="166"/>
      <c r="DK38" s="166"/>
      <c r="DL38" s="166"/>
      <c r="DM38" s="166"/>
      <c r="DN38" s="166"/>
      <c r="DO38" s="166"/>
      <c r="DP38" s="166"/>
      <c r="DQ38" s="166"/>
      <c r="DR38" s="166"/>
      <c r="DS38" s="166"/>
      <c r="DT38" s="166"/>
      <c r="DU38" s="166"/>
      <c r="DV38" s="166"/>
      <c r="DW38" s="166"/>
      <c r="DX38" s="166"/>
      <c r="DY38" s="166"/>
      <c r="DZ38" s="166"/>
      <c r="EA38" s="166"/>
      <c r="EB38" s="166"/>
      <c r="EC38" s="166"/>
      <c r="ED38" s="166"/>
      <c r="EE38" s="166"/>
      <c r="EF38" s="166"/>
      <c r="EG38" s="166"/>
      <c r="EH38" s="166"/>
      <c r="EI38" s="166"/>
      <c r="EJ38" s="166"/>
      <c r="EK38" s="166"/>
      <c r="EL38" s="166"/>
      <c r="EM38" s="166"/>
      <c r="EN38" s="166"/>
      <c r="EO38" s="166"/>
      <c r="EP38" s="166"/>
      <c r="EQ38" s="166"/>
      <c r="ER38" s="166"/>
      <c r="ES38" s="166"/>
      <c r="ET38" s="166"/>
      <c r="EU38" s="166"/>
      <c r="EV38" s="166"/>
      <c r="EW38" s="166"/>
      <c r="EX38" s="166"/>
      <c r="EY38" s="166"/>
      <c r="EZ38" s="166"/>
      <c r="FA38" s="166"/>
      <c r="FB38" s="166"/>
      <c r="FC38" s="166"/>
      <c r="FD38" s="166"/>
      <c r="FE38" s="166"/>
      <c r="FF38" s="166"/>
      <c r="FG38" s="166"/>
      <c r="FH38" s="166"/>
      <c r="FI38" s="166"/>
      <c r="FJ38" s="166"/>
      <c r="FK38" s="166"/>
      <c r="FL38" s="166"/>
      <c r="FM38" s="166"/>
      <c r="FN38" s="166"/>
      <c r="FO38" s="166"/>
      <c r="FP38" s="166"/>
      <c r="FQ38" s="166"/>
      <c r="FR38" s="166"/>
      <c r="FS38" s="166"/>
      <c r="FT38" s="166"/>
      <c r="FU38" s="166"/>
      <c r="FV38" s="166"/>
      <c r="FW38" s="166"/>
      <c r="FX38" s="166"/>
      <c r="FY38" s="166"/>
      <c r="FZ38" s="166"/>
      <c r="GA38" s="166"/>
      <c r="GB38" s="166"/>
      <c r="GC38" s="166"/>
      <c r="GD38" s="166"/>
      <c r="GE38" s="166"/>
      <c r="GF38" s="166"/>
      <c r="GG38" s="166"/>
      <c r="GH38" s="166"/>
      <c r="GI38" s="166"/>
      <c r="GJ38" s="166"/>
      <c r="GK38" s="166"/>
      <c r="GL38" s="166"/>
      <c r="GM38" s="166"/>
      <c r="GN38" s="166"/>
      <c r="GO38" s="166"/>
      <c r="GP38" s="166"/>
      <c r="GQ38" s="166"/>
      <c r="GR38" s="166"/>
      <c r="GS38" s="166"/>
      <c r="GT38" s="166"/>
      <c r="GU38" s="166"/>
      <c r="GV38" s="166"/>
      <c r="GW38" s="166"/>
      <c r="GX38" s="166"/>
      <c r="GY38" s="166"/>
      <c r="GZ38" s="166"/>
      <c r="HA38" s="166"/>
      <c r="HB38" s="166"/>
      <c r="HC38" s="166"/>
      <c r="HD38" s="166"/>
      <c r="HE38" s="166"/>
      <c r="HF38" s="166"/>
      <c r="HG38" s="166"/>
      <c r="HH38" s="166"/>
      <c r="HI38" s="166"/>
      <c r="HJ38" s="166"/>
      <c r="HK38" s="166"/>
      <c r="HL38" s="166"/>
      <c r="HM38" s="166"/>
      <c r="HN38" s="166"/>
      <c r="HO38" s="166"/>
      <c r="HP38" s="166"/>
      <c r="HQ38" s="166"/>
      <c r="HR38" s="166"/>
      <c r="HS38" s="166"/>
      <c r="HT38" s="166"/>
      <c r="HU38" s="166"/>
      <c r="HV38" s="166"/>
      <c r="HW38" s="166"/>
      <c r="HX38" s="166"/>
      <c r="HY38" s="166"/>
      <c r="HZ38" s="166"/>
      <c r="IA38" s="166"/>
      <c r="IB38" s="166"/>
      <c r="IC38" s="166"/>
      <c r="ID38" s="166"/>
      <c r="IE38" s="166"/>
      <c r="IF38" s="166"/>
      <c r="IG38" s="166"/>
      <c r="IH38" s="166"/>
    </row>
    <row r="39" s="19" customFormat="1" ht="12" spans="1:242">
      <c r="A39" s="166"/>
      <c r="B39" s="180"/>
      <c r="C39" s="180"/>
      <c r="D39" s="180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6"/>
      <c r="BD39" s="166"/>
      <c r="BE39" s="166"/>
      <c r="BF39" s="166"/>
      <c r="BG39" s="166"/>
      <c r="BH39" s="166"/>
      <c r="BI39" s="166"/>
      <c r="BJ39" s="166"/>
      <c r="BK39" s="166"/>
      <c r="BL39" s="166"/>
      <c r="BM39" s="166"/>
      <c r="BN39" s="166"/>
      <c r="BO39" s="166"/>
      <c r="BP39" s="166"/>
      <c r="BQ39" s="166"/>
      <c r="BR39" s="166"/>
      <c r="BS39" s="166"/>
      <c r="BT39" s="166"/>
      <c r="BU39" s="166"/>
      <c r="BV39" s="166"/>
      <c r="BW39" s="166"/>
      <c r="BX39" s="166"/>
      <c r="BY39" s="166"/>
      <c r="BZ39" s="166"/>
      <c r="CA39" s="166"/>
      <c r="CB39" s="166"/>
      <c r="CC39" s="166"/>
      <c r="CD39" s="166"/>
      <c r="CE39" s="166"/>
      <c r="CF39" s="166"/>
      <c r="CG39" s="166"/>
      <c r="CH39" s="166"/>
      <c r="CI39" s="166"/>
      <c r="CJ39" s="166"/>
      <c r="CK39" s="166"/>
      <c r="CL39" s="166"/>
      <c r="CM39" s="166"/>
      <c r="CN39" s="166"/>
      <c r="CO39" s="166"/>
      <c r="CP39" s="166"/>
      <c r="CQ39" s="166"/>
      <c r="CR39" s="166"/>
      <c r="CS39" s="166"/>
      <c r="CT39" s="166"/>
      <c r="CU39" s="166"/>
      <c r="CV39" s="166"/>
      <c r="CW39" s="166"/>
      <c r="CX39" s="166"/>
      <c r="CY39" s="166"/>
      <c r="CZ39" s="166"/>
      <c r="DA39" s="166"/>
      <c r="DB39" s="166"/>
      <c r="DC39" s="166"/>
      <c r="DD39" s="166"/>
      <c r="DE39" s="166"/>
      <c r="DF39" s="166"/>
      <c r="DG39" s="166"/>
      <c r="DH39" s="166"/>
      <c r="DI39" s="166"/>
      <c r="DJ39" s="166"/>
      <c r="DK39" s="166"/>
      <c r="DL39" s="166"/>
      <c r="DM39" s="166"/>
      <c r="DN39" s="166"/>
      <c r="DO39" s="166"/>
      <c r="DP39" s="166"/>
      <c r="DQ39" s="166"/>
      <c r="DR39" s="166"/>
      <c r="DS39" s="166"/>
      <c r="DT39" s="166"/>
      <c r="DU39" s="166"/>
      <c r="DV39" s="166"/>
      <c r="DW39" s="166"/>
      <c r="DX39" s="166"/>
      <c r="DY39" s="166"/>
      <c r="DZ39" s="166"/>
      <c r="EA39" s="166"/>
      <c r="EB39" s="166"/>
      <c r="EC39" s="166"/>
      <c r="ED39" s="166"/>
      <c r="EE39" s="166"/>
      <c r="EF39" s="166"/>
      <c r="EG39" s="166"/>
      <c r="EH39" s="166"/>
      <c r="EI39" s="166"/>
      <c r="EJ39" s="166"/>
      <c r="EK39" s="166"/>
      <c r="EL39" s="166"/>
      <c r="EM39" s="166"/>
      <c r="EN39" s="166"/>
      <c r="EO39" s="166"/>
      <c r="EP39" s="166"/>
      <c r="EQ39" s="166"/>
      <c r="ER39" s="166"/>
      <c r="ES39" s="166"/>
      <c r="ET39" s="166"/>
      <c r="EU39" s="166"/>
      <c r="EV39" s="166"/>
      <c r="EW39" s="166"/>
      <c r="EX39" s="166"/>
      <c r="EY39" s="166"/>
      <c r="EZ39" s="166"/>
      <c r="FA39" s="166"/>
      <c r="FB39" s="166"/>
      <c r="FC39" s="166"/>
      <c r="FD39" s="166"/>
      <c r="FE39" s="166"/>
      <c r="FF39" s="166"/>
      <c r="FG39" s="166"/>
      <c r="FH39" s="166"/>
      <c r="FI39" s="166"/>
      <c r="FJ39" s="166"/>
      <c r="FK39" s="166"/>
      <c r="FL39" s="166"/>
      <c r="FM39" s="166"/>
      <c r="FN39" s="166"/>
      <c r="FO39" s="166"/>
      <c r="FP39" s="166"/>
      <c r="FQ39" s="166"/>
      <c r="FR39" s="166"/>
      <c r="FS39" s="166"/>
      <c r="FT39" s="166"/>
      <c r="FU39" s="166"/>
      <c r="FV39" s="166"/>
      <c r="FW39" s="166"/>
      <c r="FX39" s="166"/>
      <c r="FY39" s="166"/>
      <c r="FZ39" s="166"/>
      <c r="GA39" s="166"/>
      <c r="GB39" s="166"/>
      <c r="GC39" s="166"/>
      <c r="GD39" s="166"/>
      <c r="GE39" s="166"/>
      <c r="GF39" s="166"/>
      <c r="GG39" s="166"/>
      <c r="GH39" s="166"/>
      <c r="GI39" s="166"/>
      <c r="GJ39" s="166"/>
      <c r="GK39" s="166"/>
      <c r="GL39" s="166"/>
      <c r="GM39" s="166"/>
      <c r="GN39" s="166"/>
      <c r="GO39" s="166"/>
      <c r="GP39" s="166"/>
      <c r="GQ39" s="166"/>
      <c r="GR39" s="166"/>
      <c r="GS39" s="166"/>
      <c r="GT39" s="166"/>
      <c r="GU39" s="166"/>
      <c r="GV39" s="166"/>
      <c r="GW39" s="166"/>
      <c r="GX39" s="166"/>
      <c r="GY39" s="166"/>
      <c r="GZ39" s="166"/>
      <c r="HA39" s="166"/>
      <c r="HB39" s="166"/>
      <c r="HC39" s="166"/>
      <c r="HD39" s="166"/>
      <c r="HE39" s="166"/>
      <c r="HF39" s="166"/>
      <c r="HG39" s="166"/>
      <c r="HH39" s="166"/>
      <c r="HI39" s="166"/>
      <c r="HJ39" s="166"/>
      <c r="HK39" s="166"/>
      <c r="HL39" s="166"/>
      <c r="HM39" s="166"/>
      <c r="HN39" s="166"/>
      <c r="HO39" s="166"/>
      <c r="HP39" s="166"/>
      <c r="HQ39" s="166"/>
      <c r="HR39" s="166"/>
      <c r="HS39" s="166"/>
      <c r="HT39" s="166"/>
      <c r="HU39" s="166"/>
      <c r="HV39" s="166"/>
      <c r="HW39" s="166"/>
      <c r="HX39" s="166"/>
      <c r="HY39" s="166"/>
      <c r="HZ39" s="166"/>
      <c r="IA39" s="166"/>
      <c r="IB39" s="166"/>
      <c r="IC39" s="166"/>
      <c r="ID39" s="166"/>
      <c r="IE39" s="166"/>
      <c r="IF39" s="166"/>
      <c r="IG39" s="166"/>
      <c r="IH39" s="166"/>
    </row>
    <row r="40" s="19" customFormat="1" ht="12" spans="1:242">
      <c r="A40" s="166"/>
      <c r="B40" s="180"/>
      <c r="C40" s="180"/>
      <c r="D40" s="180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166"/>
      <c r="BO40" s="166"/>
      <c r="BP40" s="166"/>
      <c r="BQ40" s="166"/>
      <c r="BR40" s="166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166"/>
      <c r="CD40" s="166"/>
      <c r="CE40" s="166"/>
      <c r="CF40" s="166"/>
      <c r="CG40" s="166"/>
      <c r="CH40" s="166"/>
      <c r="CI40" s="166"/>
      <c r="CJ40" s="166"/>
      <c r="CK40" s="166"/>
      <c r="CL40" s="166"/>
      <c r="CM40" s="166"/>
      <c r="CN40" s="166"/>
      <c r="CO40" s="166"/>
      <c r="CP40" s="166"/>
      <c r="CQ40" s="166"/>
      <c r="CR40" s="166"/>
      <c r="CS40" s="166"/>
      <c r="CT40" s="166"/>
      <c r="CU40" s="166"/>
      <c r="CV40" s="166"/>
      <c r="CW40" s="166"/>
      <c r="CX40" s="166"/>
      <c r="CY40" s="166"/>
      <c r="CZ40" s="166"/>
      <c r="DA40" s="166"/>
      <c r="DB40" s="166"/>
      <c r="DC40" s="166"/>
      <c r="DD40" s="166"/>
      <c r="DE40" s="166"/>
      <c r="DF40" s="166"/>
      <c r="DG40" s="166"/>
      <c r="DH40" s="166"/>
      <c r="DI40" s="166"/>
      <c r="DJ40" s="166"/>
      <c r="DK40" s="166"/>
      <c r="DL40" s="166"/>
      <c r="DM40" s="166"/>
      <c r="DN40" s="166"/>
      <c r="DO40" s="166"/>
      <c r="DP40" s="166"/>
      <c r="DQ40" s="166"/>
      <c r="DR40" s="166"/>
      <c r="DS40" s="166"/>
      <c r="DT40" s="166"/>
      <c r="DU40" s="166"/>
      <c r="DV40" s="166"/>
      <c r="DW40" s="166"/>
      <c r="DX40" s="166"/>
      <c r="DY40" s="166"/>
      <c r="DZ40" s="166"/>
      <c r="EA40" s="166"/>
      <c r="EB40" s="166"/>
      <c r="EC40" s="166"/>
      <c r="ED40" s="166"/>
      <c r="EE40" s="166"/>
      <c r="EF40" s="166"/>
      <c r="EG40" s="166"/>
      <c r="EH40" s="166"/>
      <c r="EI40" s="166"/>
      <c r="EJ40" s="166"/>
      <c r="EK40" s="166"/>
      <c r="EL40" s="166"/>
      <c r="EM40" s="166"/>
      <c r="EN40" s="166"/>
      <c r="EO40" s="166"/>
      <c r="EP40" s="166"/>
      <c r="EQ40" s="166"/>
      <c r="ER40" s="166"/>
      <c r="ES40" s="166"/>
      <c r="ET40" s="166"/>
      <c r="EU40" s="166"/>
      <c r="EV40" s="166"/>
      <c r="EW40" s="166"/>
      <c r="EX40" s="166"/>
      <c r="EY40" s="166"/>
      <c r="EZ40" s="166"/>
      <c r="FA40" s="166"/>
      <c r="FB40" s="166"/>
      <c r="FC40" s="166"/>
      <c r="FD40" s="166"/>
      <c r="FE40" s="166"/>
      <c r="FF40" s="166"/>
      <c r="FG40" s="166"/>
      <c r="FH40" s="166"/>
      <c r="FI40" s="166"/>
      <c r="FJ40" s="166"/>
      <c r="FK40" s="166"/>
      <c r="FL40" s="166"/>
      <c r="FM40" s="166"/>
      <c r="FN40" s="166"/>
      <c r="FO40" s="166"/>
      <c r="FP40" s="166"/>
      <c r="FQ40" s="166"/>
      <c r="FR40" s="166"/>
      <c r="FS40" s="166"/>
      <c r="FT40" s="166"/>
      <c r="FU40" s="166"/>
      <c r="FV40" s="166"/>
      <c r="FW40" s="166"/>
      <c r="FX40" s="166"/>
      <c r="FY40" s="166"/>
      <c r="FZ40" s="166"/>
      <c r="GA40" s="166"/>
      <c r="GB40" s="166"/>
      <c r="GC40" s="166"/>
      <c r="GD40" s="166"/>
      <c r="GE40" s="166"/>
      <c r="GF40" s="166"/>
      <c r="GG40" s="166"/>
      <c r="GH40" s="166"/>
      <c r="GI40" s="166"/>
      <c r="GJ40" s="166"/>
      <c r="GK40" s="166"/>
      <c r="GL40" s="166"/>
      <c r="GM40" s="166"/>
      <c r="GN40" s="166"/>
      <c r="GO40" s="166"/>
      <c r="GP40" s="166"/>
      <c r="GQ40" s="166"/>
      <c r="GR40" s="166"/>
      <c r="GS40" s="166"/>
      <c r="GT40" s="166"/>
      <c r="GU40" s="166"/>
      <c r="GV40" s="166"/>
      <c r="GW40" s="166"/>
      <c r="GX40" s="166"/>
      <c r="GY40" s="166"/>
      <c r="GZ40" s="166"/>
      <c r="HA40" s="166"/>
      <c r="HB40" s="166"/>
      <c r="HC40" s="166"/>
      <c r="HD40" s="166"/>
      <c r="HE40" s="166"/>
      <c r="HF40" s="166"/>
      <c r="HG40" s="166"/>
      <c r="HH40" s="166"/>
      <c r="HI40" s="166"/>
      <c r="HJ40" s="166"/>
      <c r="HK40" s="166"/>
      <c r="HL40" s="166"/>
      <c r="HM40" s="166"/>
      <c r="HN40" s="166"/>
      <c r="HO40" s="166"/>
      <c r="HP40" s="166"/>
      <c r="HQ40" s="166"/>
      <c r="HR40" s="166"/>
      <c r="HS40" s="166"/>
      <c r="HT40" s="166"/>
      <c r="HU40" s="166"/>
      <c r="HV40" s="166"/>
      <c r="HW40" s="166"/>
      <c r="HX40" s="166"/>
      <c r="HY40" s="166"/>
      <c r="HZ40" s="166"/>
      <c r="IA40" s="166"/>
      <c r="IB40" s="166"/>
      <c r="IC40" s="166"/>
      <c r="ID40" s="166"/>
      <c r="IE40" s="166"/>
      <c r="IF40" s="166"/>
      <c r="IG40" s="166"/>
      <c r="IH40" s="166"/>
    </row>
    <row r="41" s="19" customFormat="1" ht="12" spans="1:242">
      <c r="A41" s="166"/>
      <c r="B41" s="180"/>
      <c r="C41" s="180"/>
      <c r="D41" s="180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6"/>
      <c r="BD41" s="166"/>
      <c r="BE41" s="166"/>
      <c r="BF41" s="166"/>
      <c r="BG41" s="166"/>
      <c r="BH41" s="166"/>
      <c r="BI41" s="166"/>
      <c r="BJ41" s="166"/>
      <c r="BK41" s="166"/>
      <c r="BL41" s="166"/>
      <c r="BM41" s="166"/>
      <c r="BN41" s="166"/>
      <c r="BO41" s="166"/>
      <c r="BP41" s="166"/>
      <c r="BQ41" s="166"/>
      <c r="BR41" s="166"/>
      <c r="BS41" s="166"/>
      <c r="BT41" s="166"/>
      <c r="BU41" s="166"/>
      <c r="BV41" s="166"/>
      <c r="BW41" s="166"/>
      <c r="BX41" s="166"/>
      <c r="BY41" s="166"/>
      <c r="BZ41" s="166"/>
      <c r="CA41" s="166"/>
      <c r="CB41" s="166"/>
      <c r="CC41" s="166"/>
      <c r="CD41" s="166"/>
      <c r="CE41" s="166"/>
      <c r="CF41" s="166"/>
      <c r="CG41" s="166"/>
      <c r="CH41" s="166"/>
      <c r="CI41" s="166"/>
      <c r="CJ41" s="166"/>
      <c r="CK41" s="166"/>
      <c r="CL41" s="166"/>
      <c r="CM41" s="166"/>
      <c r="CN41" s="166"/>
      <c r="CO41" s="166"/>
      <c r="CP41" s="166"/>
      <c r="CQ41" s="166"/>
      <c r="CR41" s="166"/>
      <c r="CS41" s="166"/>
      <c r="CT41" s="166"/>
      <c r="CU41" s="166"/>
      <c r="CV41" s="166"/>
      <c r="CW41" s="166"/>
      <c r="CX41" s="166"/>
      <c r="CY41" s="166"/>
      <c r="CZ41" s="166"/>
      <c r="DA41" s="166"/>
      <c r="DB41" s="166"/>
      <c r="DC41" s="166"/>
      <c r="DD41" s="166"/>
      <c r="DE41" s="166"/>
      <c r="DF41" s="166"/>
      <c r="DG41" s="166"/>
      <c r="DH41" s="166"/>
      <c r="DI41" s="166"/>
      <c r="DJ41" s="166"/>
      <c r="DK41" s="166"/>
      <c r="DL41" s="166"/>
      <c r="DM41" s="166"/>
      <c r="DN41" s="166"/>
      <c r="DO41" s="166"/>
      <c r="DP41" s="166"/>
      <c r="DQ41" s="166"/>
      <c r="DR41" s="166"/>
      <c r="DS41" s="166"/>
      <c r="DT41" s="166"/>
      <c r="DU41" s="166"/>
      <c r="DV41" s="166"/>
      <c r="DW41" s="166"/>
      <c r="DX41" s="166"/>
      <c r="DY41" s="166"/>
      <c r="DZ41" s="166"/>
      <c r="EA41" s="166"/>
      <c r="EB41" s="166"/>
      <c r="EC41" s="166"/>
      <c r="ED41" s="166"/>
      <c r="EE41" s="166"/>
      <c r="EF41" s="166"/>
      <c r="EG41" s="166"/>
      <c r="EH41" s="166"/>
      <c r="EI41" s="166"/>
      <c r="EJ41" s="166"/>
      <c r="EK41" s="166"/>
      <c r="EL41" s="166"/>
      <c r="EM41" s="166"/>
      <c r="EN41" s="166"/>
      <c r="EO41" s="166"/>
      <c r="EP41" s="166"/>
      <c r="EQ41" s="166"/>
      <c r="ER41" s="166"/>
      <c r="ES41" s="166"/>
      <c r="ET41" s="166"/>
      <c r="EU41" s="166"/>
      <c r="EV41" s="166"/>
      <c r="EW41" s="166"/>
      <c r="EX41" s="166"/>
      <c r="EY41" s="166"/>
      <c r="EZ41" s="166"/>
      <c r="FA41" s="166"/>
      <c r="FB41" s="166"/>
      <c r="FC41" s="166"/>
      <c r="FD41" s="166"/>
      <c r="FE41" s="166"/>
      <c r="FF41" s="166"/>
      <c r="FG41" s="166"/>
      <c r="FH41" s="166"/>
      <c r="FI41" s="166"/>
      <c r="FJ41" s="166"/>
      <c r="FK41" s="166"/>
      <c r="FL41" s="166"/>
      <c r="FM41" s="166"/>
      <c r="FN41" s="166"/>
      <c r="FO41" s="166"/>
      <c r="FP41" s="166"/>
      <c r="FQ41" s="166"/>
      <c r="FR41" s="166"/>
      <c r="FS41" s="166"/>
      <c r="FT41" s="166"/>
      <c r="FU41" s="166"/>
      <c r="FV41" s="166"/>
      <c r="FW41" s="166"/>
      <c r="FX41" s="166"/>
      <c r="FY41" s="166"/>
      <c r="FZ41" s="166"/>
      <c r="GA41" s="166"/>
      <c r="GB41" s="166"/>
      <c r="GC41" s="166"/>
      <c r="GD41" s="166"/>
      <c r="GE41" s="166"/>
      <c r="GF41" s="166"/>
      <c r="GG41" s="166"/>
      <c r="GH41" s="166"/>
      <c r="GI41" s="166"/>
      <c r="GJ41" s="166"/>
      <c r="GK41" s="166"/>
      <c r="GL41" s="166"/>
      <c r="GM41" s="166"/>
      <c r="GN41" s="166"/>
      <c r="GO41" s="166"/>
      <c r="GP41" s="166"/>
      <c r="GQ41" s="166"/>
      <c r="GR41" s="166"/>
      <c r="GS41" s="166"/>
      <c r="GT41" s="166"/>
      <c r="GU41" s="166"/>
      <c r="GV41" s="166"/>
      <c r="GW41" s="166"/>
      <c r="GX41" s="166"/>
      <c r="GY41" s="166"/>
      <c r="GZ41" s="166"/>
      <c r="HA41" s="166"/>
      <c r="HB41" s="166"/>
      <c r="HC41" s="166"/>
      <c r="HD41" s="166"/>
      <c r="HE41" s="166"/>
      <c r="HF41" s="166"/>
      <c r="HG41" s="166"/>
      <c r="HH41" s="166"/>
      <c r="HI41" s="166"/>
      <c r="HJ41" s="166"/>
      <c r="HK41" s="166"/>
      <c r="HL41" s="166"/>
      <c r="HM41" s="166"/>
      <c r="HN41" s="166"/>
      <c r="HO41" s="166"/>
      <c r="HP41" s="166"/>
      <c r="HQ41" s="166"/>
      <c r="HR41" s="166"/>
      <c r="HS41" s="166"/>
      <c r="HT41" s="166"/>
      <c r="HU41" s="166"/>
      <c r="HV41" s="166"/>
      <c r="HW41" s="166"/>
      <c r="HX41" s="166"/>
      <c r="HY41" s="166"/>
      <c r="HZ41" s="166"/>
      <c r="IA41" s="166"/>
      <c r="IB41" s="166"/>
      <c r="IC41" s="166"/>
      <c r="ID41" s="166"/>
      <c r="IE41" s="166"/>
      <c r="IF41" s="166"/>
      <c r="IG41" s="166"/>
      <c r="IH41" s="166"/>
    </row>
    <row r="42" s="19" customFormat="1" ht="12" spans="1:242">
      <c r="A42" s="166"/>
      <c r="B42" s="180"/>
      <c r="C42" s="180"/>
      <c r="D42" s="180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6"/>
      <c r="BE42" s="166"/>
      <c r="BF42" s="166"/>
      <c r="BG42" s="166"/>
      <c r="BH42" s="166"/>
      <c r="BI42" s="166"/>
      <c r="BJ42" s="166"/>
      <c r="BK42" s="166"/>
      <c r="BL42" s="166"/>
      <c r="BM42" s="166"/>
      <c r="BN42" s="166"/>
      <c r="BO42" s="166"/>
      <c r="BP42" s="166"/>
      <c r="BQ42" s="166"/>
      <c r="BR42" s="166"/>
      <c r="BS42" s="166"/>
      <c r="BT42" s="166"/>
      <c r="BU42" s="166"/>
      <c r="BV42" s="166"/>
      <c r="BW42" s="166"/>
      <c r="BX42" s="166"/>
      <c r="BY42" s="166"/>
      <c r="BZ42" s="166"/>
      <c r="CA42" s="166"/>
      <c r="CB42" s="166"/>
      <c r="CC42" s="166"/>
      <c r="CD42" s="166"/>
      <c r="CE42" s="166"/>
      <c r="CF42" s="166"/>
      <c r="CG42" s="166"/>
      <c r="CH42" s="166"/>
      <c r="CI42" s="166"/>
      <c r="CJ42" s="166"/>
      <c r="CK42" s="166"/>
      <c r="CL42" s="166"/>
      <c r="CM42" s="166"/>
      <c r="CN42" s="166"/>
      <c r="CO42" s="166"/>
      <c r="CP42" s="166"/>
      <c r="CQ42" s="166"/>
      <c r="CR42" s="166"/>
      <c r="CS42" s="166"/>
      <c r="CT42" s="166"/>
      <c r="CU42" s="166"/>
      <c r="CV42" s="166"/>
      <c r="CW42" s="166"/>
      <c r="CX42" s="166"/>
      <c r="CY42" s="166"/>
      <c r="CZ42" s="166"/>
      <c r="DA42" s="166"/>
      <c r="DB42" s="166"/>
      <c r="DC42" s="166"/>
      <c r="DD42" s="166"/>
      <c r="DE42" s="166"/>
      <c r="DF42" s="166"/>
      <c r="DG42" s="166"/>
      <c r="DH42" s="166"/>
      <c r="DI42" s="166"/>
      <c r="DJ42" s="166"/>
      <c r="DK42" s="166"/>
      <c r="DL42" s="166"/>
      <c r="DM42" s="166"/>
      <c r="DN42" s="166"/>
      <c r="DO42" s="166"/>
      <c r="DP42" s="166"/>
      <c r="DQ42" s="166"/>
      <c r="DR42" s="166"/>
      <c r="DS42" s="166"/>
      <c r="DT42" s="166"/>
      <c r="DU42" s="166"/>
      <c r="DV42" s="166"/>
      <c r="DW42" s="166"/>
      <c r="DX42" s="166"/>
      <c r="DY42" s="166"/>
      <c r="DZ42" s="166"/>
      <c r="EA42" s="166"/>
      <c r="EB42" s="166"/>
      <c r="EC42" s="166"/>
      <c r="ED42" s="166"/>
      <c r="EE42" s="166"/>
      <c r="EF42" s="166"/>
      <c r="EG42" s="166"/>
      <c r="EH42" s="166"/>
      <c r="EI42" s="166"/>
      <c r="EJ42" s="166"/>
      <c r="EK42" s="166"/>
      <c r="EL42" s="166"/>
      <c r="EM42" s="166"/>
      <c r="EN42" s="166"/>
      <c r="EO42" s="166"/>
      <c r="EP42" s="166"/>
      <c r="EQ42" s="166"/>
      <c r="ER42" s="166"/>
      <c r="ES42" s="166"/>
      <c r="ET42" s="166"/>
      <c r="EU42" s="166"/>
      <c r="EV42" s="166"/>
      <c r="EW42" s="166"/>
      <c r="EX42" s="166"/>
      <c r="EY42" s="166"/>
      <c r="EZ42" s="166"/>
      <c r="FA42" s="166"/>
      <c r="FB42" s="166"/>
      <c r="FC42" s="166"/>
      <c r="FD42" s="166"/>
      <c r="FE42" s="166"/>
      <c r="FF42" s="166"/>
      <c r="FG42" s="166"/>
      <c r="FH42" s="166"/>
      <c r="FI42" s="166"/>
      <c r="FJ42" s="166"/>
      <c r="FK42" s="166"/>
      <c r="FL42" s="166"/>
      <c r="FM42" s="166"/>
      <c r="FN42" s="166"/>
      <c r="FO42" s="166"/>
      <c r="FP42" s="166"/>
      <c r="FQ42" s="166"/>
      <c r="FR42" s="166"/>
      <c r="FS42" s="166"/>
      <c r="FT42" s="166"/>
      <c r="FU42" s="166"/>
      <c r="FV42" s="166"/>
      <c r="FW42" s="166"/>
      <c r="FX42" s="166"/>
      <c r="FY42" s="166"/>
      <c r="FZ42" s="166"/>
      <c r="GA42" s="166"/>
      <c r="GB42" s="166"/>
      <c r="GC42" s="166"/>
      <c r="GD42" s="166"/>
      <c r="GE42" s="166"/>
      <c r="GF42" s="166"/>
      <c r="GG42" s="166"/>
      <c r="GH42" s="166"/>
      <c r="GI42" s="166"/>
      <c r="GJ42" s="166"/>
      <c r="GK42" s="166"/>
      <c r="GL42" s="166"/>
      <c r="GM42" s="166"/>
      <c r="GN42" s="166"/>
      <c r="GO42" s="166"/>
      <c r="GP42" s="166"/>
      <c r="GQ42" s="166"/>
      <c r="GR42" s="166"/>
      <c r="GS42" s="166"/>
      <c r="GT42" s="166"/>
      <c r="GU42" s="166"/>
      <c r="GV42" s="166"/>
      <c r="GW42" s="166"/>
      <c r="GX42" s="166"/>
      <c r="GY42" s="166"/>
      <c r="GZ42" s="166"/>
      <c r="HA42" s="166"/>
      <c r="HB42" s="166"/>
      <c r="HC42" s="166"/>
      <c r="HD42" s="166"/>
      <c r="HE42" s="166"/>
      <c r="HF42" s="166"/>
      <c r="HG42" s="166"/>
      <c r="HH42" s="166"/>
      <c r="HI42" s="166"/>
      <c r="HJ42" s="166"/>
      <c r="HK42" s="166"/>
      <c r="HL42" s="166"/>
      <c r="HM42" s="166"/>
      <c r="HN42" s="166"/>
      <c r="HO42" s="166"/>
      <c r="HP42" s="166"/>
      <c r="HQ42" s="166"/>
      <c r="HR42" s="166"/>
      <c r="HS42" s="166"/>
      <c r="HT42" s="166"/>
      <c r="HU42" s="166"/>
      <c r="HV42" s="166"/>
      <c r="HW42" s="166"/>
      <c r="HX42" s="166"/>
      <c r="HY42" s="166"/>
      <c r="HZ42" s="166"/>
      <c r="IA42" s="166"/>
      <c r="IB42" s="166"/>
      <c r="IC42" s="166"/>
      <c r="ID42" s="166"/>
      <c r="IE42" s="166"/>
      <c r="IF42" s="166"/>
      <c r="IG42" s="166"/>
      <c r="IH42" s="166"/>
    </row>
    <row r="43" s="19" customFormat="1" ht="12" spans="1:242">
      <c r="A43" s="166"/>
      <c r="B43" s="180"/>
      <c r="C43" s="180"/>
      <c r="D43" s="180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6"/>
      <c r="BD43" s="166"/>
      <c r="BE43" s="166"/>
      <c r="BF43" s="166"/>
      <c r="BG43" s="166"/>
      <c r="BH43" s="166"/>
      <c r="BI43" s="166"/>
      <c r="BJ43" s="166"/>
      <c r="BK43" s="166"/>
      <c r="BL43" s="166"/>
      <c r="BM43" s="166"/>
      <c r="BN43" s="166"/>
      <c r="BO43" s="166"/>
      <c r="BP43" s="166"/>
      <c r="BQ43" s="166"/>
      <c r="BR43" s="166"/>
      <c r="BS43" s="166"/>
      <c r="BT43" s="166"/>
      <c r="BU43" s="166"/>
      <c r="BV43" s="166"/>
      <c r="BW43" s="166"/>
      <c r="BX43" s="166"/>
      <c r="BY43" s="166"/>
      <c r="BZ43" s="166"/>
      <c r="CA43" s="166"/>
      <c r="CB43" s="166"/>
      <c r="CC43" s="166"/>
      <c r="CD43" s="166"/>
      <c r="CE43" s="166"/>
      <c r="CF43" s="166"/>
      <c r="CG43" s="166"/>
      <c r="CH43" s="166"/>
      <c r="CI43" s="166"/>
      <c r="CJ43" s="166"/>
      <c r="CK43" s="166"/>
      <c r="CL43" s="166"/>
      <c r="CM43" s="166"/>
      <c r="CN43" s="166"/>
      <c r="CO43" s="166"/>
      <c r="CP43" s="166"/>
      <c r="CQ43" s="166"/>
      <c r="CR43" s="166"/>
      <c r="CS43" s="166"/>
      <c r="CT43" s="166"/>
      <c r="CU43" s="166"/>
      <c r="CV43" s="166"/>
      <c r="CW43" s="166"/>
      <c r="CX43" s="166"/>
      <c r="CY43" s="166"/>
      <c r="CZ43" s="166"/>
      <c r="DA43" s="166"/>
      <c r="DB43" s="166"/>
      <c r="DC43" s="166"/>
      <c r="DD43" s="166"/>
      <c r="DE43" s="166"/>
      <c r="DF43" s="166"/>
      <c r="DG43" s="166"/>
      <c r="DH43" s="166"/>
      <c r="DI43" s="166"/>
      <c r="DJ43" s="166"/>
      <c r="DK43" s="166"/>
      <c r="DL43" s="166"/>
      <c r="DM43" s="166"/>
      <c r="DN43" s="166"/>
      <c r="DO43" s="166"/>
      <c r="DP43" s="166"/>
      <c r="DQ43" s="166"/>
      <c r="DR43" s="166"/>
      <c r="DS43" s="166"/>
      <c r="DT43" s="166"/>
      <c r="DU43" s="166"/>
      <c r="DV43" s="166"/>
      <c r="DW43" s="166"/>
      <c r="DX43" s="166"/>
      <c r="DY43" s="166"/>
      <c r="DZ43" s="166"/>
      <c r="EA43" s="166"/>
      <c r="EB43" s="166"/>
      <c r="EC43" s="166"/>
      <c r="ED43" s="166"/>
      <c r="EE43" s="166"/>
      <c r="EF43" s="166"/>
      <c r="EG43" s="166"/>
      <c r="EH43" s="166"/>
      <c r="EI43" s="166"/>
      <c r="EJ43" s="166"/>
      <c r="EK43" s="166"/>
      <c r="EL43" s="166"/>
      <c r="EM43" s="166"/>
      <c r="EN43" s="166"/>
      <c r="EO43" s="166"/>
      <c r="EP43" s="166"/>
      <c r="EQ43" s="166"/>
      <c r="ER43" s="166"/>
      <c r="ES43" s="166"/>
      <c r="ET43" s="166"/>
      <c r="EU43" s="166"/>
      <c r="EV43" s="166"/>
      <c r="EW43" s="166"/>
      <c r="EX43" s="166"/>
      <c r="EY43" s="166"/>
      <c r="EZ43" s="166"/>
      <c r="FA43" s="166"/>
      <c r="FB43" s="166"/>
      <c r="FC43" s="166"/>
      <c r="FD43" s="166"/>
      <c r="FE43" s="166"/>
      <c r="FF43" s="166"/>
      <c r="FG43" s="166"/>
      <c r="FH43" s="166"/>
      <c r="FI43" s="166"/>
      <c r="FJ43" s="166"/>
      <c r="FK43" s="166"/>
      <c r="FL43" s="166"/>
      <c r="FM43" s="166"/>
      <c r="FN43" s="166"/>
      <c r="FO43" s="166"/>
      <c r="FP43" s="166"/>
      <c r="FQ43" s="166"/>
      <c r="FR43" s="166"/>
      <c r="FS43" s="166"/>
      <c r="FT43" s="166"/>
      <c r="FU43" s="166"/>
      <c r="FV43" s="166"/>
      <c r="FW43" s="166"/>
      <c r="FX43" s="166"/>
      <c r="FY43" s="166"/>
      <c r="FZ43" s="166"/>
      <c r="GA43" s="166"/>
      <c r="GB43" s="166"/>
      <c r="GC43" s="166"/>
      <c r="GD43" s="166"/>
      <c r="GE43" s="166"/>
      <c r="GF43" s="166"/>
      <c r="GG43" s="166"/>
      <c r="GH43" s="166"/>
      <c r="GI43" s="166"/>
      <c r="GJ43" s="166"/>
      <c r="GK43" s="166"/>
      <c r="GL43" s="166"/>
      <c r="GM43" s="166"/>
      <c r="GN43" s="166"/>
      <c r="GO43" s="166"/>
      <c r="GP43" s="166"/>
      <c r="GQ43" s="166"/>
      <c r="GR43" s="166"/>
      <c r="GS43" s="166"/>
      <c r="GT43" s="166"/>
      <c r="GU43" s="166"/>
      <c r="GV43" s="166"/>
      <c r="GW43" s="166"/>
      <c r="GX43" s="166"/>
      <c r="GY43" s="166"/>
      <c r="GZ43" s="166"/>
      <c r="HA43" s="166"/>
      <c r="HB43" s="166"/>
      <c r="HC43" s="166"/>
      <c r="HD43" s="166"/>
      <c r="HE43" s="166"/>
      <c r="HF43" s="166"/>
      <c r="HG43" s="166"/>
      <c r="HH43" s="166"/>
      <c r="HI43" s="166"/>
      <c r="HJ43" s="166"/>
      <c r="HK43" s="166"/>
      <c r="HL43" s="166"/>
      <c r="HM43" s="166"/>
      <c r="HN43" s="166"/>
      <c r="HO43" s="166"/>
      <c r="HP43" s="166"/>
      <c r="HQ43" s="166"/>
      <c r="HR43" s="166"/>
      <c r="HS43" s="166"/>
      <c r="HT43" s="166"/>
      <c r="HU43" s="166"/>
      <c r="HV43" s="166"/>
      <c r="HW43" s="166"/>
      <c r="HX43" s="166"/>
      <c r="HY43" s="166"/>
      <c r="HZ43" s="166"/>
      <c r="IA43" s="166"/>
      <c r="IB43" s="166"/>
      <c r="IC43" s="166"/>
      <c r="ID43" s="166"/>
      <c r="IE43" s="166"/>
      <c r="IF43" s="166"/>
      <c r="IG43" s="166"/>
      <c r="IH43" s="166"/>
    </row>
    <row r="44" s="19" customFormat="1" ht="12" spans="1:242">
      <c r="A44" s="166"/>
      <c r="B44" s="180"/>
      <c r="C44" s="180"/>
      <c r="D44" s="180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6"/>
      <c r="BE44" s="166"/>
      <c r="BF44" s="166"/>
      <c r="BG44" s="166"/>
      <c r="BH44" s="166"/>
      <c r="BI44" s="166"/>
      <c r="BJ44" s="166"/>
      <c r="BK44" s="166"/>
      <c r="BL44" s="166"/>
      <c r="BM44" s="166"/>
      <c r="BN44" s="166"/>
      <c r="BO44" s="166"/>
      <c r="BP44" s="166"/>
      <c r="BQ44" s="166"/>
      <c r="BR44" s="166"/>
      <c r="BS44" s="166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  <c r="CD44" s="166"/>
      <c r="CE44" s="166"/>
      <c r="CF44" s="166"/>
      <c r="CG44" s="166"/>
      <c r="CH44" s="166"/>
      <c r="CI44" s="166"/>
      <c r="CJ44" s="166"/>
      <c r="CK44" s="166"/>
      <c r="CL44" s="166"/>
      <c r="CM44" s="166"/>
      <c r="CN44" s="166"/>
      <c r="CO44" s="166"/>
      <c r="CP44" s="166"/>
      <c r="CQ44" s="166"/>
      <c r="CR44" s="166"/>
      <c r="CS44" s="166"/>
      <c r="CT44" s="166"/>
      <c r="CU44" s="166"/>
      <c r="CV44" s="166"/>
      <c r="CW44" s="166"/>
      <c r="CX44" s="166"/>
      <c r="CY44" s="166"/>
      <c r="CZ44" s="166"/>
      <c r="DA44" s="166"/>
      <c r="DB44" s="166"/>
      <c r="DC44" s="166"/>
      <c r="DD44" s="166"/>
      <c r="DE44" s="166"/>
      <c r="DF44" s="166"/>
      <c r="DG44" s="166"/>
      <c r="DH44" s="166"/>
      <c r="DI44" s="166"/>
      <c r="DJ44" s="166"/>
      <c r="DK44" s="166"/>
      <c r="DL44" s="166"/>
      <c r="DM44" s="166"/>
      <c r="DN44" s="166"/>
      <c r="DO44" s="166"/>
      <c r="DP44" s="166"/>
      <c r="DQ44" s="166"/>
      <c r="DR44" s="166"/>
      <c r="DS44" s="166"/>
      <c r="DT44" s="166"/>
      <c r="DU44" s="166"/>
      <c r="DV44" s="166"/>
      <c r="DW44" s="166"/>
      <c r="DX44" s="166"/>
      <c r="DY44" s="166"/>
      <c r="DZ44" s="166"/>
      <c r="EA44" s="166"/>
      <c r="EB44" s="166"/>
      <c r="EC44" s="166"/>
      <c r="ED44" s="166"/>
      <c r="EE44" s="166"/>
      <c r="EF44" s="166"/>
      <c r="EG44" s="166"/>
      <c r="EH44" s="166"/>
      <c r="EI44" s="166"/>
      <c r="EJ44" s="166"/>
      <c r="EK44" s="166"/>
      <c r="EL44" s="166"/>
      <c r="EM44" s="166"/>
      <c r="EN44" s="166"/>
      <c r="EO44" s="166"/>
      <c r="EP44" s="166"/>
      <c r="EQ44" s="166"/>
      <c r="ER44" s="166"/>
      <c r="ES44" s="166"/>
      <c r="ET44" s="166"/>
      <c r="EU44" s="166"/>
      <c r="EV44" s="166"/>
      <c r="EW44" s="166"/>
      <c r="EX44" s="166"/>
      <c r="EY44" s="166"/>
      <c r="EZ44" s="166"/>
      <c r="FA44" s="166"/>
      <c r="FB44" s="166"/>
      <c r="FC44" s="166"/>
      <c r="FD44" s="166"/>
      <c r="FE44" s="166"/>
      <c r="FF44" s="166"/>
      <c r="FG44" s="166"/>
      <c r="FH44" s="166"/>
      <c r="FI44" s="166"/>
      <c r="FJ44" s="166"/>
      <c r="FK44" s="166"/>
      <c r="FL44" s="166"/>
      <c r="FM44" s="166"/>
      <c r="FN44" s="166"/>
      <c r="FO44" s="166"/>
      <c r="FP44" s="166"/>
      <c r="FQ44" s="166"/>
      <c r="FR44" s="166"/>
      <c r="FS44" s="166"/>
      <c r="FT44" s="166"/>
      <c r="FU44" s="166"/>
      <c r="FV44" s="166"/>
      <c r="FW44" s="166"/>
      <c r="FX44" s="166"/>
      <c r="FY44" s="166"/>
      <c r="FZ44" s="166"/>
      <c r="GA44" s="166"/>
      <c r="GB44" s="166"/>
      <c r="GC44" s="166"/>
      <c r="GD44" s="166"/>
      <c r="GE44" s="166"/>
      <c r="GF44" s="166"/>
      <c r="GG44" s="166"/>
      <c r="GH44" s="166"/>
      <c r="GI44" s="166"/>
      <c r="GJ44" s="166"/>
      <c r="GK44" s="166"/>
      <c r="GL44" s="166"/>
      <c r="GM44" s="166"/>
      <c r="GN44" s="166"/>
      <c r="GO44" s="166"/>
      <c r="GP44" s="166"/>
      <c r="GQ44" s="166"/>
      <c r="GR44" s="166"/>
      <c r="GS44" s="166"/>
      <c r="GT44" s="166"/>
      <c r="GU44" s="166"/>
      <c r="GV44" s="166"/>
      <c r="GW44" s="166"/>
      <c r="GX44" s="166"/>
      <c r="GY44" s="166"/>
      <c r="GZ44" s="166"/>
      <c r="HA44" s="166"/>
      <c r="HB44" s="166"/>
      <c r="HC44" s="166"/>
      <c r="HD44" s="166"/>
      <c r="HE44" s="166"/>
      <c r="HF44" s="166"/>
      <c r="HG44" s="166"/>
      <c r="HH44" s="166"/>
      <c r="HI44" s="166"/>
      <c r="HJ44" s="166"/>
      <c r="HK44" s="166"/>
      <c r="HL44" s="166"/>
      <c r="HM44" s="166"/>
      <c r="HN44" s="166"/>
      <c r="HO44" s="166"/>
      <c r="HP44" s="166"/>
      <c r="HQ44" s="166"/>
      <c r="HR44" s="166"/>
      <c r="HS44" s="166"/>
      <c r="HT44" s="166"/>
      <c r="HU44" s="166"/>
      <c r="HV44" s="166"/>
      <c r="HW44" s="166"/>
      <c r="HX44" s="166"/>
      <c r="HY44" s="166"/>
      <c r="HZ44" s="166"/>
      <c r="IA44" s="166"/>
      <c r="IB44" s="166"/>
      <c r="IC44" s="166"/>
      <c r="ID44" s="166"/>
      <c r="IE44" s="166"/>
      <c r="IF44" s="166"/>
      <c r="IG44" s="166"/>
      <c r="IH44" s="166"/>
    </row>
    <row r="45" s="19" customFormat="1" ht="12" spans="1:242">
      <c r="A45" s="166"/>
      <c r="B45" s="180"/>
      <c r="C45" s="180"/>
      <c r="D45" s="180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6"/>
      <c r="BN45" s="166"/>
      <c r="BO45" s="166"/>
      <c r="BP45" s="166"/>
      <c r="BQ45" s="166"/>
      <c r="BR45" s="166"/>
      <c r="BS45" s="166"/>
      <c r="BT45" s="166"/>
      <c r="BU45" s="166"/>
      <c r="BV45" s="166"/>
      <c r="BW45" s="166"/>
      <c r="BX45" s="166"/>
      <c r="BY45" s="166"/>
      <c r="BZ45" s="166"/>
      <c r="CA45" s="166"/>
      <c r="CB45" s="166"/>
      <c r="CC45" s="166"/>
      <c r="CD45" s="166"/>
      <c r="CE45" s="166"/>
      <c r="CF45" s="166"/>
      <c r="CG45" s="166"/>
      <c r="CH45" s="166"/>
      <c r="CI45" s="166"/>
      <c r="CJ45" s="166"/>
      <c r="CK45" s="166"/>
      <c r="CL45" s="166"/>
      <c r="CM45" s="166"/>
      <c r="CN45" s="166"/>
      <c r="CO45" s="166"/>
      <c r="CP45" s="166"/>
      <c r="CQ45" s="166"/>
      <c r="CR45" s="166"/>
      <c r="CS45" s="166"/>
      <c r="CT45" s="166"/>
      <c r="CU45" s="166"/>
      <c r="CV45" s="166"/>
      <c r="CW45" s="166"/>
      <c r="CX45" s="166"/>
      <c r="CY45" s="166"/>
      <c r="CZ45" s="166"/>
      <c r="DA45" s="166"/>
      <c r="DB45" s="166"/>
      <c r="DC45" s="166"/>
      <c r="DD45" s="166"/>
      <c r="DE45" s="166"/>
      <c r="DF45" s="166"/>
      <c r="DG45" s="166"/>
      <c r="DH45" s="166"/>
      <c r="DI45" s="166"/>
      <c r="DJ45" s="166"/>
      <c r="DK45" s="166"/>
      <c r="DL45" s="166"/>
      <c r="DM45" s="166"/>
      <c r="DN45" s="166"/>
      <c r="DO45" s="166"/>
      <c r="DP45" s="166"/>
      <c r="DQ45" s="166"/>
      <c r="DR45" s="166"/>
      <c r="DS45" s="166"/>
      <c r="DT45" s="166"/>
      <c r="DU45" s="166"/>
      <c r="DV45" s="166"/>
      <c r="DW45" s="166"/>
      <c r="DX45" s="166"/>
      <c r="DY45" s="166"/>
      <c r="DZ45" s="166"/>
      <c r="EA45" s="166"/>
      <c r="EB45" s="166"/>
      <c r="EC45" s="166"/>
      <c r="ED45" s="166"/>
      <c r="EE45" s="166"/>
      <c r="EF45" s="166"/>
      <c r="EG45" s="166"/>
      <c r="EH45" s="166"/>
      <c r="EI45" s="166"/>
      <c r="EJ45" s="166"/>
      <c r="EK45" s="166"/>
      <c r="EL45" s="166"/>
      <c r="EM45" s="166"/>
      <c r="EN45" s="166"/>
      <c r="EO45" s="166"/>
      <c r="EP45" s="166"/>
      <c r="EQ45" s="166"/>
      <c r="ER45" s="166"/>
      <c r="ES45" s="166"/>
      <c r="ET45" s="166"/>
      <c r="EU45" s="166"/>
      <c r="EV45" s="166"/>
      <c r="EW45" s="166"/>
      <c r="EX45" s="166"/>
      <c r="EY45" s="166"/>
      <c r="EZ45" s="166"/>
      <c r="FA45" s="166"/>
      <c r="FB45" s="166"/>
      <c r="FC45" s="166"/>
      <c r="FD45" s="166"/>
      <c r="FE45" s="166"/>
      <c r="FF45" s="166"/>
      <c r="FG45" s="166"/>
      <c r="FH45" s="166"/>
      <c r="FI45" s="166"/>
      <c r="FJ45" s="166"/>
      <c r="FK45" s="166"/>
      <c r="FL45" s="166"/>
      <c r="FM45" s="166"/>
      <c r="FN45" s="166"/>
      <c r="FO45" s="166"/>
      <c r="FP45" s="166"/>
      <c r="FQ45" s="166"/>
      <c r="FR45" s="166"/>
      <c r="FS45" s="166"/>
      <c r="FT45" s="166"/>
      <c r="FU45" s="166"/>
      <c r="FV45" s="166"/>
      <c r="FW45" s="166"/>
      <c r="FX45" s="166"/>
      <c r="FY45" s="166"/>
      <c r="FZ45" s="166"/>
      <c r="GA45" s="166"/>
      <c r="GB45" s="166"/>
      <c r="GC45" s="166"/>
      <c r="GD45" s="166"/>
      <c r="GE45" s="166"/>
      <c r="GF45" s="166"/>
      <c r="GG45" s="166"/>
      <c r="GH45" s="166"/>
      <c r="GI45" s="166"/>
      <c r="GJ45" s="166"/>
      <c r="GK45" s="166"/>
      <c r="GL45" s="166"/>
      <c r="GM45" s="166"/>
      <c r="GN45" s="166"/>
      <c r="GO45" s="166"/>
      <c r="GP45" s="166"/>
      <c r="GQ45" s="166"/>
      <c r="GR45" s="166"/>
      <c r="GS45" s="166"/>
      <c r="GT45" s="166"/>
      <c r="GU45" s="166"/>
      <c r="GV45" s="166"/>
      <c r="GW45" s="166"/>
      <c r="GX45" s="166"/>
      <c r="GY45" s="166"/>
      <c r="GZ45" s="166"/>
      <c r="HA45" s="166"/>
      <c r="HB45" s="166"/>
      <c r="HC45" s="166"/>
      <c r="HD45" s="166"/>
      <c r="HE45" s="166"/>
      <c r="HF45" s="166"/>
      <c r="HG45" s="166"/>
      <c r="HH45" s="166"/>
      <c r="HI45" s="166"/>
      <c r="HJ45" s="166"/>
      <c r="HK45" s="166"/>
      <c r="HL45" s="166"/>
      <c r="HM45" s="166"/>
      <c r="HN45" s="166"/>
      <c r="HO45" s="166"/>
      <c r="HP45" s="166"/>
      <c r="HQ45" s="166"/>
      <c r="HR45" s="166"/>
      <c r="HS45" s="166"/>
      <c r="HT45" s="166"/>
      <c r="HU45" s="166"/>
      <c r="HV45" s="166"/>
      <c r="HW45" s="166"/>
      <c r="HX45" s="166"/>
      <c r="HY45" s="166"/>
      <c r="HZ45" s="166"/>
      <c r="IA45" s="166"/>
      <c r="IB45" s="166"/>
      <c r="IC45" s="166"/>
      <c r="ID45" s="166"/>
      <c r="IE45" s="166"/>
      <c r="IF45" s="166"/>
      <c r="IG45" s="166"/>
      <c r="IH45" s="166"/>
    </row>
    <row r="46" s="19" customFormat="1" ht="12" spans="1:242">
      <c r="A46" s="166"/>
      <c r="B46" s="180"/>
      <c r="C46" s="180"/>
      <c r="D46" s="180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6"/>
      <c r="BD46" s="166"/>
      <c r="BE46" s="166"/>
      <c r="BF46" s="166"/>
      <c r="BG46" s="166"/>
      <c r="BH46" s="166"/>
      <c r="BI46" s="166"/>
      <c r="BJ46" s="166"/>
      <c r="BK46" s="166"/>
      <c r="BL46" s="166"/>
      <c r="BM46" s="166"/>
      <c r="BN46" s="166"/>
      <c r="BO46" s="166"/>
      <c r="BP46" s="166"/>
      <c r="BQ46" s="166"/>
      <c r="BR46" s="166"/>
      <c r="BS46" s="166"/>
      <c r="BT46" s="166"/>
      <c r="BU46" s="166"/>
      <c r="BV46" s="166"/>
      <c r="BW46" s="166"/>
      <c r="BX46" s="166"/>
      <c r="BY46" s="166"/>
      <c r="BZ46" s="166"/>
      <c r="CA46" s="166"/>
      <c r="CB46" s="166"/>
      <c r="CC46" s="166"/>
      <c r="CD46" s="166"/>
      <c r="CE46" s="166"/>
      <c r="CF46" s="166"/>
      <c r="CG46" s="166"/>
      <c r="CH46" s="166"/>
      <c r="CI46" s="166"/>
      <c r="CJ46" s="166"/>
      <c r="CK46" s="166"/>
      <c r="CL46" s="166"/>
      <c r="CM46" s="166"/>
      <c r="CN46" s="166"/>
      <c r="CO46" s="166"/>
      <c r="CP46" s="166"/>
      <c r="CQ46" s="166"/>
      <c r="CR46" s="166"/>
      <c r="CS46" s="166"/>
      <c r="CT46" s="166"/>
      <c r="CU46" s="166"/>
      <c r="CV46" s="166"/>
      <c r="CW46" s="166"/>
      <c r="CX46" s="166"/>
      <c r="CY46" s="166"/>
      <c r="CZ46" s="166"/>
      <c r="DA46" s="166"/>
      <c r="DB46" s="166"/>
      <c r="DC46" s="166"/>
      <c r="DD46" s="166"/>
      <c r="DE46" s="166"/>
      <c r="DF46" s="166"/>
      <c r="DG46" s="166"/>
      <c r="DH46" s="166"/>
      <c r="DI46" s="166"/>
      <c r="DJ46" s="166"/>
      <c r="DK46" s="166"/>
      <c r="DL46" s="166"/>
      <c r="DM46" s="166"/>
      <c r="DN46" s="166"/>
      <c r="DO46" s="166"/>
      <c r="DP46" s="166"/>
      <c r="DQ46" s="166"/>
      <c r="DR46" s="166"/>
      <c r="DS46" s="166"/>
      <c r="DT46" s="166"/>
      <c r="DU46" s="166"/>
      <c r="DV46" s="166"/>
      <c r="DW46" s="166"/>
      <c r="DX46" s="166"/>
      <c r="DY46" s="166"/>
      <c r="DZ46" s="166"/>
      <c r="EA46" s="166"/>
      <c r="EB46" s="166"/>
      <c r="EC46" s="166"/>
      <c r="ED46" s="166"/>
      <c r="EE46" s="166"/>
      <c r="EF46" s="166"/>
      <c r="EG46" s="166"/>
      <c r="EH46" s="166"/>
      <c r="EI46" s="166"/>
      <c r="EJ46" s="166"/>
      <c r="EK46" s="166"/>
      <c r="EL46" s="166"/>
      <c r="EM46" s="166"/>
      <c r="EN46" s="166"/>
      <c r="EO46" s="166"/>
      <c r="EP46" s="166"/>
      <c r="EQ46" s="166"/>
      <c r="ER46" s="166"/>
      <c r="ES46" s="166"/>
      <c r="ET46" s="166"/>
      <c r="EU46" s="166"/>
      <c r="EV46" s="166"/>
      <c r="EW46" s="166"/>
      <c r="EX46" s="166"/>
      <c r="EY46" s="166"/>
      <c r="EZ46" s="166"/>
      <c r="FA46" s="166"/>
      <c r="FB46" s="166"/>
      <c r="FC46" s="166"/>
      <c r="FD46" s="166"/>
      <c r="FE46" s="166"/>
      <c r="FF46" s="166"/>
      <c r="FG46" s="166"/>
      <c r="FH46" s="166"/>
      <c r="FI46" s="166"/>
      <c r="FJ46" s="166"/>
      <c r="FK46" s="166"/>
      <c r="FL46" s="166"/>
      <c r="FM46" s="166"/>
      <c r="FN46" s="166"/>
      <c r="FO46" s="166"/>
      <c r="FP46" s="166"/>
      <c r="FQ46" s="166"/>
      <c r="FR46" s="166"/>
      <c r="FS46" s="166"/>
      <c r="FT46" s="166"/>
      <c r="FU46" s="166"/>
      <c r="FV46" s="166"/>
      <c r="FW46" s="166"/>
      <c r="FX46" s="166"/>
      <c r="FY46" s="166"/>
      <c r="FZ46" s="166"/>
      <c r="GA46" s="166"/>
      <c r="GB46" s="166"/>
      <c r="GC46" s="166"/>
      <c r="GD46" s="166"/>
      <c r="GE46" s="166"/>
      <c r="GF46" s="166"/>
      <c r="GG46" s="166"/>
      <c r="GH46" s="166"/>
      <c r="GI46" s="166"/>
      <c r="GJ46" s="166"/>
      <c r="GK46" s="166"/>
      <c r="GL46" s="166"/>
      <c r="GM46" s="166"/>
      <c r="GN46" s="166"/>
      <c r="GO46" s="166"/>
      <c r="GP46" s="166"/>
      <c r="GQ46" s="166"/>
      <c r="GR46" s="166"/>
      <c r="GS46" s="166"/>
      <c r="GT46" s="166"/>
      <c r="GU46" s="166"/>
      <c r="GV46" s="166"/>
      <c r="GW46" s="166"/>
      <c r="GX46" s="166"/>
      <c r="GY46" s="166"/>
      <c r="GZ46" s="166"/>
      <c r="HA46" s="166"/>
      <c r="HB46" s="166"/>
      <c r="HC46" s="166"/>
      <c r="HD46" s="166"/>
      <c r="HE46" s="166"/>
      <c r="HF46" s="166"/>
      <c r="HG46" s="166"/>
      <c r="HH46" s="166"/>
      <c r="HI46" s="166"/>
      <c r="HJ46" s="166"/>
      <c r="HK46" s="166"/>
      <c r="HL46" s="166"/>
      <c r="HM46" s="166"/>
      <c r="HN46" s="166"/>
      <c r="HO46" s="166"/>
      <c r="HP46" s="166"/>
      <c r="HQ46" s="166"/>
      <c r="HR46" s="166"/>
      <c r="HS46" s="166"/>
      <c r="HT46" s="166"/>
      <c r="HU46" s="166"/>
      <c r="HV46" s="166"/>
      <c r="HW46" s="166"/>
      <c r="HX46" s="166"/>
      <c r="HY46" s="166"/>
      <c r="HZ46" s="166"/>
      <c r="IA46" s="166"/>
      <c r="IB46" s="166"/>
      <c r="IC46" s="166"/>
      <c r="ID46" s="166"/>
      <c r="IE46" s="166"/>
      <c r="IF46" s="166"/>
      <c r="IG46" s="166"/>
      <c r="IH46" s="166"/>
    </row>
    <row r="47" s="19" customFormat="1" ht="12" spans="1:242">
      <c r="A47" s="166"/>
      <c r="B47" s="180"/>
      <c r="C47" s="180"/>
      <c r="D47" s="180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6"/>
      <c r="BN47" s="166"/>
      <c r="BO47" s="166"/>
      <c r="BP47" s="166"/>
      <c r="BQ47" s="166"/>
      <c r="BR47" s="166"/>
      <c r="BS47" s="166"/>
      <c r="BT47" s="166"/>
      <c r="BU47" s="166"/>
      <c r="BV47" s="166"/>
      <c r="BW47" s="166"/>
      <c r="BX47" s="166"/>
      <c r="BY47" s="166"/>
      <c r="BZ47" s="166"/>
      <c r="CA47" s="166"/>
      <c r="CB47" s="166"/>
      <c r="CC47" s="166"/>
      <c r="CD47" s="166"/>
      <c r="CE47" s="166"/>
      <c r="CF47" s="166"/>
      <c r="CG47" s="166"/>
      <c r="CH47" s="166"/>
      <c r="CI47" s="166"/>
      <c r="CJ47" s="166"/>
      <c r="CK47" s="166"/>
      <c r="CL47" s="166"/>
      <c r="CM47" s="166"/>
      <c r="CN47" s="166"/>
      <c r="CO47" s="166"/>
      <c r="CP47" s="166"/>
      <c r="CQ47" s="166"/>
      <c r="CR47" s="166"/>
      <c r="CS47" s="166"/>
      <c r="CT47" s="166"/>
      <c r="CU47" s="166"/>
      <c r="CV47" s="166"/>
      <c r="CW47" s="166"/>
      <c r="CX47" s="166"/>
      <c r="CY47" s="166"/>
      <c r="CZ47" s="166"/>
      <c r="DA47" s="166"/>
      <c r="DB47" s="166"/>
      <c r="DC47" s="166"/>
      <c r="DD47" s="166"/>
      <c r="DE47" s="166"/>
      <c r="DF47" s="166"/>
      <c r="DG47" s="166"/>
      <c r="DH47" s="166"/>
      <c r="DI47" s="166"/>
      <c r="DJ47" s="166"/>
      <c r="DK47" s="166"/>
      <c r="DL47" s="166"/>
      <c r="DM47" s="166"/>
      <c r="DN47" s="166"/>
      <c r="DO47" s="166"/>
      <c r="DP47" s="166"/>
      <c r="DQ47" s="166"/>
      <c r="DR47" s="166"/>
      <c r="DS47" s="166"/>
      <c r="DT47" s="166"/>
      <c r="DU47" s="166"/>
      <c r="DV47" s="166"/>
      <c r="DW47" s="166"/>
      <c r="DX47" s="166"/>
      <c r="DY47" s="166"/>
      <c r="DZ47" s="166"/>
      <c r="EA47" s="166"/>
      <c r="EB47" s="166"/>
      <c r="EC47" s="166"/>
      <c r="ED47" s="166"/>
      <c r="EE47" s="166"/>
      <c r="EF47" s="166"/>
      <c r="EG47" s="166"/>
      <c r="EH47" s="166"/>
      <c r="EI47" s="166"/>
      <c r="EJ47" s="166"/>
      <c r="EK47" s="166"/>
      <c r="EL47" s="166"/>
      <c r="EM47" s="166"/>
      <c r="EN47" s="166"/>
      <c r="EO47" s="166"/>
      <c r="EP47" s="166"/>
      <c r="EQ47" s="166"/>
      <c r="ER47" s="166"/>
      <c r="ES47" s="166"/>
      <c r="ET47" s="166"/>
      <c r="EU47" s="166"/>
      <c r="EV47" s="166"/>
      <c r="EW47" s="166"/>
      <c r="EX47" s="166"/>
      <c r="EY47" s="166"/>
      <c r="EZ47" s="166"/>
      <c r="FA47" s="166"/>
      <c r="FB47" s="166"/>
      <c r="FC47" s="166"/>
      <c r="FD47" s="166"/>
      <c r="FE47" s="166"/>
      <c r="FF47" s="166"/>
      <c r="FG47" s="166"/>
      <c r="FH47" s="166"/>
      <c r="FI47" s="166"/>
      <c r="FJ47" s="166"/>
      <c r="FK47" s="166"/>
      <c r="FL47" s="166"/>
      <c r="FM47" s="166"/>
      <c r="FN47" s="166"/>
      <c r="FO47" s="166"/>
      <c r="FP47" s="166"/>
      <c r="FQ47" s="166"/>
      <c r="FR47" s="166"/>
      <c r="FS47" s="166"/>
      <c r="FT47" s="166"/>
      <c r="FU47" s="166"/>
      <c r="FV47" s="166"/>
      <c r="FW47" s="166"/>
      <c r="FX47" s="166"/>
      <c r="FY47" s="166"/>
      <c r="FZ47" s="166"/>
      <c r="GA47" s="166"/>
      <c r="GB47" s="166"/>
      <c r="GC47" s="166"/>
      <c r="GD47" s="166"/>
      <c r="GE47" s="166"/>
      <c r="GF47" s="166"/>
      <c r="GG47" s="166"/>
      <c r="GH47" s="166"/>
      <c r="GI47" s="166"/>
      <c r="GJ47" s="166"/>
      <c r="GK47" s="166"/>
      <c r="GL47" s="166"/>
      <c r="GM47" s="166"/>
      <c r="GN47" s="166"/>
      <c r="GO47" s="166"/>
      <c r="GP47" s="166"/>
      <c r="GQ47" s="166"/>
      <c r="GR47" s="166"/>
      <c r="GS47" s="166"/>
      <c r="GT47" s="166"/>
      <c r="GU47" s="166"/>
      <c r="GV47" s="166"/>
      <c r="GW47" s="166"/>
      <c r="GX47" s="166"/>
      <c r="GY47" s="166"/>
      <c r="GZ47" s="166"/>
      <c r="HA47" s="166"/>
      <c r="HB47" s="166"/>
      <c r="HC47" s="166"/>
      <c r="HD47" s="166"/>
      <c r="HE47" s="166"/>
      <c r="HF47" s="166"/>
      <c r="HG47" s="166"/>
      <c r="HH47" s="166"/>
      <c r="HI47" s="166"/>
      <c r="HJ47" s="166"/>
      <c r="HK47" s="166"/>
      <c r="HL47" s="166"/>
      <c r="HM47" s="166"/>
      <c r="HN47" s="166"/>
      <c r="HO47" s="166"/>
      <c r="HP47" s="166"/>
      <c r="HQ47" s="166"/>
      <c r="HR47" s="166"/>
      <c r="HS47" s="166"/>
      <c r="HT47" s="166"/>
      <c r="HU47" s="166"/>
      <c r="HV47" s="166"/>
      <c r="HW47" s="166"/>
      <c r="HX47" s="166"/>
      <c r="HY47" s="166"/>
      <c r="HZ47" s="166"/>
      <c r="IA47" s="166"/>
      <c r="IB47" s="166"/>
      <c r="IC47" s="166"/>
      <c r="ID47" s="166"/>
      <c r="IE47" s="166"/>
      <c r="IF47" s="166"/>
      <c r="IG47" s="166"/>
      <c r="IH47" s="166"/>
    </row>
    <row r="48" s="19" customFormat="1" ht="12" spans="1:242">
      <c r="A48" s="166"/>
      <c r="B48" s="180"/>
      <c r="C48" s="180"/>
      <c r="D48" s="180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6"/>
      <c r="BQ48" s="166"/>
      <c r="BR48" s="166"/>
      <c r="BS48" s="166"/>
      <c r="BT48" s="166"/>
      <c r="BU48" s="166"/>
      <c r="BV48" s="166"/>
      <c r="BW48" s="166"/>
      <c r="BX48" s="166"/>
      <c r="BY48" s="166"/>
      <c r="BZ48" s="166"/>
      <c r="CA48" s="166"/>
      <c r="CB48" s="166"/>
      <c r="CC48" s="166"/>
      <c r="CD48" s="166"/>
      <c r="CE48" s="166"/>
      <c r="CF48" s="166"/>
      <c r="CG48" s="166"/>
      <c r="CH48" s="166"/>
      <c r="CI48" s="166"/>
      <c r="CJ48" s="166"/>
      <c r="CK48" s="166"/>
      <c r="CL48" s="166"/>
      <c r="CM48" s="166"/>
      <c r="CN48" s="166"/>
      <c r="CO48" s="166"/>
      <c r="CP48" s="166"/>
      <c r="CQ48" s="166"/>
      <c r="CR48" s="166"/>
      <c r="CS48" s="166"/>
      <c r="CT48" s="166"/>
      <c r="CU48" s="166"/>
      <c r="CV48" s="166"/>
      <c r="CW48" s="166"/>
      <c r="CX48" s="166"/>
      <c r="CY48" s="166"/>
      <c r="CZ48" s="166"/>
      <c r="DA48" s="166"/>
      <c r="DB48" s="166"/>
      <c r="DC48" s="166"/>
      <c r="DD48" s="166"/>
      <c r="DE48" s="166"/>
      <c r="DF48" s="166"/>
      <c r="DG48" s="166"/>
      <c r="DH48" s="166"/>
      <c r="DI48" s="166"/>
      <c r="DJ48" s="166"/>
      <c r="DK48" s="166"/>
      <c r="DL48" s="166"/>
      <c r="DM48" s="166"/>
      <c r="DN48" s="166"/>
      <c r="DO48" s="166"/>
      <c r="DP48" s="166"/>
      <c r="DQ48" s="166"/>
      <c r="DR48" s="166"/>
      <c r="DS48" s="166"/>
      <c r="DT48" s="166"/>
      <c r="DU48" s="166"/>
      <c r="DV48" s="166"/>
      <c r="DW48" s="166"/>
      <c r="DX48" s="166"/>
      <c r="DY48" s="166"/>
      <c r="DZ48" s="166"/>
      <c r="EA48" s="166"/>
      <c r="EB48" s="166"/>
      <c r="EC48" s="166"/>
      <c r="ED48" s="166"/>
      <c r="EE48" s="166"/>
      <c r="EF48" s="166"/>
      <c r="EG48" s="166"/>
      <c r="EH48" s="166"/>
      <c r="EI48" s="166"/>
      <c r="EJ48" s="166"/>
      <c r="EK48" s="166"/>
      <c r="EL48" s="166"/>
      <c r="EM48" s="166"/>
      <c r="EN48" s="166"/>
      <c r="EO48" s="166"/>
      <c r="EP48" s="166"/>
      <c r="EQ48" s="166"/>
      <c r="ER48" s="166"/>
      <c r="ES48" s="166"/>
      <c r="ET48" s="166"/>
      <c r="EU48" s="166"/>
      <c r="EV48" s="166"/>
      <c r="EW48" s="166"/>
      <c r="EX48" s="166"/>
      <c r="EY48" s="166"/>
      <c r="EZ48" s="166"/>
      <c r="FA48" s="166"/>
      <c r="FB48" s="166"/>
      <c r="FC48" s="166"/>
      <c r="FD48" s="166"/>
      <c r="FE48" s="166"/>
      <c r="FF48" s="166"/>
      <c r="FG48" s="166"/>
      <c r="FH48" s="166"/>
      <c r="FI48" s="166"/>
      <c r="FJ48" s="166"/>
      <c r="FK48" s="166"/>
      <c r="FL48" s="166"/>
      <c r="FM48" s="166"/>
      <c r="FN48" s="166"/>
      <c r="FO48" s="166"/>
      <c r="FP48" s="166"/>
      <c r="FQ48" s="166"/>
      <c r="FR48" s="166"/>
      <c r="FS48" s="166"/>
      <c r="FT48" s="166"/>
      <c r="FU48" s="166"/>
      <c r="FV48" s="166"/>
      <c r="FW48" s="166"/>
      <c r="FX48" s="166"/>
      <c r="FY48" s="166"/>
      <c r="FZ48" s="166"/>
      <c r="GA48" s="166"/>
      <c r="GB48" s="166"/>
      <c r="GC48" s="166"/>
      <c r="GD48" s="166"/>
      <c r="GE48" s="166"/>
      <c r="GF48" s="166"/>
      <c r="GG48" s="166"/>
      <c r="GH48" s="166"/>
      <c r="GI48" s="166"/>
      <c r="GJ48" s="166"/>
      <c r="GK48" s="166"/>
      <c r="GL48" s="166"/>
      <c r="GM48" s="166"/>
      <c r="GN48" s="166"/>
      <c r="GO48" s="166"/>
      <c r="GP48" s="166"/>
      <c r="GQ48" s="166"/>
      <c r="GR48" s="166"/>
      <c r="GS48" s="166"/>
      <c r="GT48" s="166"/>
      <c r="GU48" s="166"/>
      <c r="GV48" s="166"/>
      <c r="GW48" s="166"/>
      <c r="GX48" s="166"/>
      <c r="GY48" s="166"/>
      <c r="GZ48" s="166"/>
      <c r="HA48" s="166"/>
      <c r="HB48" s="166"/>
      <c r="HC48" s="166"/>
      <c r="HD48" s="166"/>
      <c r="HE48" s="166"/>
      <c r="HF48" s="166"/>
      <c r="HG48" s="166"/>
      <c r="HH48" s="166"/>
      <c r="HI48" s="166"/>
      <c r="HJ48" s="166"/>
      <c r="HK48" s="166"/>
      <c r="HL48" s="166"/>
      <c r="HM48" s="166"/>
      <c r="HN48" s="166"/>
      <c r="HO48" s="166"/>
      <c r="HP48" s="166"/>
      <c r="HQ48" s="166"/>
      <c r="HR48" s="166"/>
      <c r="HS48" s="166"/>
      <c r="HT48" s="166"/>
      <c r="HU48" s="166"/>
      <c r="HV48" s="166"/>
      <c r="HW48" s="166"/>
      <c r="HX48" s="166"/>
      <c r="HY48" s="166"/>
      <c r="HZ48" s="166"/>
      <c r="IA48" s="166"/>
      <c r="IB48" s="166"/>
      <c r="IC48" s="166"/>
      <c r="ID48" s="166"/>
      <c r="IE48" s="166"/>
      <c r="IF48" s="166"/>
      <c r="IG48" s="166"/>
      <c r="IH48" s="166"/>
    </row>
  </sheetData>
  <mergeCells count="9">
    <mergeCell ref="A1:E1"/>
    <mergeCell ref="D2:E2"/>
    <mergeCell ref="A24:D24"/>
    <mergeCell ref="A25:D25"/>
    <mergeCell ref="A3:A4"/>
    <mergeCell ref="B3:B4"/>
    <mergeCell ref="C3:C4"/>
    <mergeCell ref="D3:D4"/>
    <mergeCell ref="E3:E4"/>
  </mergeCells>
  <pageMargins left="1.02361111111111" right="0.354166666666667" top="1.18055555555556" bottom="0.984027777777778" header="0.511805555555556" footer="0.511805555555556"/>
  <pageSetup paperSize="9" scale="95" orientation="portrait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30"/>
  <sheetViews>
    <sheetView showZeros="0" workbookViewId="0">
      <selection activeCell="A1" sqref="A1:E1"/>
    </sheetView>
  </sheetViews>
  <sheetFormatPr defaultColWidth="9" defaultRowHeight="14.25" outlineLevelCol="7"/>
  <cols>
    <col min="1" max="1" width="32" style="150" customWidth="1"/>
    <col min="2" max="4" width="10.625" style="151" customWidth="1"/>
    <col min="5" max="5" width="9.75" style="151" customWidth="1"/>
    <col min="6" max="8" width="9" style="151" hidden="1" customWidth="1"/>
    <col min="9" max="16384" width="9" style="151"/>
  </cols>
  <sheetData>
    <row r="1" ht="43.5" customHeight="1" spans="1:5">
      <c r="A1" s="152" t="s">
        <v>66</v>
      </c>
      <c r="B1" s="152"/>
      <c r="C1" s="152"/>
      <c r="D1" s="152"/>
      <c r="E1" s="152"/>
    </row>
    <row r="2" ht="20.1" customHeight="1" spans="1:5">
      <c r="A2" s="153" t="s">
        <v>67</v>
      </c>
      <c r="D2" s="154" t="s">
        <v>28</v>
      </c>
      <c r="E2" s="154"/>
    </row>
    <row r="3" ht="28.15" customHeight="1" spans="1:5">
      <c r="A3" s="155" t="s">
        <v>3</v>
      </c>
      <c r="B3" s="156" t="s">
        <v>29</v>
      </c>
      <c r="C3" s="156" t="s">
        <v>30</v>
      </c>
      <c r="D3" s="157" t="s">
        <v>6</v>
      </c>
      <c r="E3" s="157" t="s">
        <v>7</v>
      </c>
    </row>
    <row r="4" ht="10.5" customHeight="1" spans="1:5">
      <c r="A4" s="155"/>
      <c r="B4" s="158"/>
      <c r="C4" s="158"/>
      <c r="D4" s="157"/>
      <c r="E4" s="157"/>
    </row>
    <row r="5" ht="24.75" customHeight="1" spans="1:8">
      <c r="A5" s="159" t="s">
        <v>31</v>
      </c>
      <c r="B5" s="160">
        <v>17462</v>
      </c>
      <c r="C5" s="160">
        <v>17462</v>
      </c>
      <c r="D5" s="160">
        <v>12140</v>
      </c>
      <c r="E5" s="161"/>
      <c r="F5" s="162">
        <v>17091</v>
      </c>
      <c r="G5" s="151">
        <v>5539</v>
      </c>
      <c r="H5" s="151">
        <v>11552</v>
      </c>
    </row>
    <row r="6" ht="24.75" customHeight="1" spans="1:8">
      <c r="A6" s="159" t="s">
        <v>32</v>
      </c>
      <c r="B6" s="160">
        <v>8600</v>
      </c>
      <c r="C6" s="160">
        <v>8600</v>
      </c>
      <c r="D6" s="160">
        <v>7200</v>
      </c>
      <c r="E6" s="161"/>
      <c r="F6" s="151">
        <v>3910</v>
      </c>
      <c r="H6" s="151">
        <v>3910</v>
      </c>
    </row>
    <row r="7" ht="24.75" customHeight="1" spans="1:8">
      <c r="A7" s="159" t="s">
        <v>33</v>
      </c>
      <c r="B7" s="160">
        <v>58500</v>
      </c>
      <c r="C7" s="160">
        <v>61500</v>
      </c>
      <c r="D7" s="160">
        <v>65710</v>
      </c>
      <c r="E7" s="161"/>
      <c r="F7" s="151">
        <v>18730</v>
      </c>
      <c r="H7" s="151">
        <v>18730</v>
      </c>
    </row>
    <row r="8" ht="24.75" customHeight="1" spans="1:8">
      <c r="A8" s="159" t="s">
        <v>34</v>
      </c>
      <c r="B8" s="160">
        <v>800</v>
      </c>
      <c r="C8" s="160">
        <v>870</v>
      </c>
      <c r="D8" s="160">
        <v>66</v>
      </c>
      <c r="E8" s="161"/>
      <c r="F8" s="151">
        <v>118</v>
      </c>
      <c r="H8" s="151">
        <v>118</v>
      </c>
    </row>
    <row r="9" ht="24.75" customHeight="1" spans="1:8">
      <c r="A9" s="159" t="s">
        <v>35</v>
      </c>
      <c r="B9" s="160">
        <v>3283</v>
      </c>
      <c r="C9" s="160">
        <v>3283</v>
      </c>
      <c r="D9" s="160">
        <v>2224</v>
      </c>
      <c r="E9" s="161"/>
      <c r="F9" s="151">
        <v>949</v>
      </c>
      <c r="G9" s="151">
        <v>402</v>
      </c>
      <c r="H9" s="151">
        <v>547</v>
      </c>
    </row>
    <row r="10" ht="24.75" customHeight="1" spans="1:8">
      <c r="A10" s="159" t="s">
        <v>36</v>
      </c>
      <c r="B10" s="160">
        <v>27830</v>
      </c>
      <c r="C10" s="160">
        <v>28530</v>
      </c>
      <c r="D10" s="160">
        <v>33143</v>
      </c>
      <c r="E10" s="161"/>
      <c r="F10" s="151">
        <v>6244</v>
      </c>
      <c r="G10" s="151">
        <v>724</v>
      </c>
      <c r="H10" s="151">
        <v>5520</v>
      </c>
    </row>
    <row r="11" ht="24.75" customHeight="1" spans="1:8">
      <c r="A11" s="159" t="s">
        <v>37</v>
      </c>
      <c r="B11" s="160">
        <v>32000</v>
      </c>
      <c r="C11" s="160">
        <v>33800</v>
      </c>
      <c r="D11" s="160">
        <v>32848</v>
      </c>
      <c r="E11" s="161"/>
      <c r="F11" s="151">
        <v>8842</v>
      </c>
      <c r="H11" s="151">
        <v>8842</v>
      </c>
    </row>
    <row r="12" ht="24.75" customHeight="1" spans="1:8">
      <c r="A12" s="159" t="s">
        <v>38</v>
      </c>
      <c r="B12" s="160">
        <v>11570</v>
      </c>
      <c r="C12" s="160">
        <v>12020</v>
      </c>
      <c r="D12" s="160">
        <v>5406</v>
      </c>
      <c r="E12" s="161"/>
      <c r="F12" s="151">
        <v>2766</v>
      </c>
      <c r="H12" s="151">
        <v>2766</v>
      </c>
    </row>
    <row r="13" ht="24.75" customHeight="1" spans="1:8">
      <c r="A13" s="159" t="s">
        <v>39</v>
      </c>
      <c r="B13" s="160">
        <v>8200</v>
      </c>
      <c r="C13" s="160">
        <v>8550</v>
      </c>
      <c r="D13" s="160">
        <v>7019</v>
      </c>
      <c r="E13" s="161"/>
      <c r="F13" s="162">
        <v>2002</v>
      </c>
      <c r="G13" s="151">
        <v>44</v>
      </c>
      <c r="H13" s="151">
        <v>1958</v>
      </c>
    </row>
    <row r="14" ht="24.75" customHeight="1" spans="1:8">
      <c r="A14" s="159" t="s">
        <v>40</v>
      </c>
      <c r="B14" s="160">
        <v>47300</v>
      </c>
      <c r="C14" s="160">
        <v>48580</v>
      </c>
      <c r="D14" s="160">
        <v>37829</v>
      </c>
      <c r="E14" s="161"/>
      <c r="F14" s="151">
        <v>14245</v>
      </c>
      <c r="G14" s="151">
        <v>1974</v>
      </c>
      <c r="H14" s="151">
        <v>12271</v>
      </c>
    </row>
    <row r="15" ht="24.75" customHeight="1" spans="1:8">
      <c r="A15" s="159" t="s">
        <v>41</v>
      </c>
      <c r="B15" s="160">
        <v>7800</v>
      </c>
      <c r="C15" s="160">
        <v>7800</v>
      </c>
      <c r="D15" s="160">
        <v>10712</v>
      </c>
      <c r="E15" s="161"/>
      <c r="F15" s="151">
        <v>1602</v>
      </c>
      <c r="G15" s="151">
        <v>10</v>
      </c>
      <c r="H15" s="151">
        <v>1592</v>
      </c>
    </row>
    <row r="16" ht="24.75" customHeight="1" spans="1:8">
      <c r="A16" s="159" t="s">
        <v>42</v>
      </c>
      <c r="B16" s="160">
        <v>1750</v>
      </c>
      <c r="C16" s="160">
        <v>1750</v>
      </c>
      <c r="D16" s="160">
        <v>1951</v>
      </c>
      <c r="E16" s="161"/>
      <c r="F16" s="151">
        <v>763</v>
      </c>
      <c r="G16" s="151">
        <v>31</v>
      </c>
      <c r="H16" s="151">
        <v>732</v>
      </c>
    </row>
    <row r="17" ht="24.75" customHeight="1" spans="1:8">
      <c r="A17" s="159" t="s">
        <v>43</v>
      </c>
      <c r="B17" s="160">
        <v>260</v>
      </c>
      <c r="C17" s="160">
        <v>260</v>
      </c>
      <c r="D17" s="160">
        <v>253</v>
      </c>
      <c r="E17" s="161"/>
      <c r="F17" s="162">
        <v>420</v>
      </c>
      <c r="H17" s="151">
        <v>420</v>
      </c>
    </row>
    <row r="18" ht="24.75" customHeight="1" spans="1:6">
      <c r="A18" s="159" t="s">
        <v>44</v>
      </c>
      <c r="B18" s="160"/>
      <c r="C18" s="160"/>
      <c r="D18" s="160"/>
      <c r="E18" s="161"/>
      <c r="F18" s="162"/>
    </row>
    <row r="19" ht="24.75" customHeight="1" spans="1:8">
      <c r="A19" s="159" t="s">
        <v>45</v>
      </c>
      <c r="B19" s="160"/>
      <c r="C19" s="160"/>
      <c r="D19" s="160">
        <v>0</v>
      </c>
      <c r="E19" s="161"/>
      <c r="F19" s="162">
        <v>780</v>
      </c>
      <c r="H19" s="151">
        <v>780</v>
      </c>
    </row>
    <row r="20" ht="24.75" customHeight="1" spans="1:8">
      <c r="A20" s="159" t="s">
        <v>46</v>
      </c>
      <c r="B20" s="160">
        <v>1380</v>
      </c>
      <c r="C20" s="160">
        <v>1380</v>
      </c>
      <c r="D20" s="160">
        <v>1247</v>
      </c>
      <c r="E20" s="161"/>
      <c r="F20" s="162">
        <v>772</v>
      </c>
      <c r="H20" s="151">
        <v>772</v>
      </c>
    </row>
    <row r="21" ht="24.75" customHeight="1" spans="1:8">
      <c r="A21" s="159" t="s">
        <v>47</v>
      </c>
      <c r="B21" s="160">
        <v>10905</v>
      </c>
      <c r="C21" s="160">
        <v>11455</v>
      </c>
      <c r="D21" s="160">
        <v>5540</v>
      </c>
      <c r="E21" s="161"/>
      <c r="F21" s="162">
        <v>2605</v>
      </c>
      <c r="G21" s="151">
        <v>112</v>
      </c>
      <c r="H21" s="151">
        <v>2493</v>
      </c>
    </row>
    <row r="22" ht="24.75" customHeight="1" spans="1:8">
      <c r="A22" s="159" t="s">
        <v>48</v>
      </c>
      <c r="B22" s="160">
        <v>320</v>
      </c>
      <c r="C22" s="160">
        <v>320</v>
      </c>
      <c r="D22" s="160"/>
      <c r="E22" s="161"/>
      <c r="F22" s="162">
        <v>518</v>
      </c>
      <c r="H22" s="151">
        <v>518</v>
      </c>
    </row>
    <row r="23" ht="24.75" customHeight="1" spans="1:6">
      <c r="A23" s="159" t="s">
        <v>49</v>
      </c>
      <c r="B23" s="160">
        <v>840</v>
      </c>
      <c r="C23" s="160">
        <v>840</v>
      </c>
      <c r="D23" s="160">
        <v>2263</v>
      </c>
      <c r="E23" s="161"/>
      <c r="F23" s="162"/>
    </row>
    <row r="24" ht="24.75" customHeight="1" spans="1:6">
      <c r="A24" s="159" t="s">
        <v>50</v>
      </c>
      <c r="B24" s="160">
        <v>3200</v>
      </c>
      <c r="C24" s="160">
        <v>3200</v>
      </c>
      <c r="D24" s="160">
        <v>5633</v>
      </c>
      <c r="E24" s="161"/>
      <c r="F24" s="162"/>
    </row>
    <row r="25" ht="24.75" customHeight="1" spans="1:6">
      <c r="A25" s="159" t="s">
        <v>51</v>
      </c>
      <c r="B25" s="160"/>
      <c r="C25" s="160"/>
      <c r="D25" s="160">
        <v>2960</v>
      </c>
      <c r="E25" s="161"/>
      <c r="F25" s="162"/>
    </row>
    <row r="26" ht="24.75" customHeight="1" spans="1:6">
      <c r="A26" s="163" t="s">
        <v>68</v>
      </c>
      <c r="B26" s="160">
        <f>SUM(B5:B25)</f>
        <v>242000</v>
      </c>
      <c r="C26" s="160">
        <f>SUM(C5:C25)</f>
        <v>250200</v>
      </c>
      <c r="D26" s="160">
        <f>SUM(D5:D25)</f>
        <v>234144</v>
      </c>
      <c r="E26" s="161"/>
      <c r="F26" s="162"/>
    </row>
    <row r="27" ht="24.75" customHeight="1" spans="1:5">
      <c r="A27" s="159" t="s">
        <v>52</v>
      </c>
      <c r="B27" s="164"/>
      <c r="C27" s="164"/>
      <c r="D27" s="164">
        <v>11538</v>
      </c>
      <c r="E27" s="161"/>
    </row>
    <row r="28" ht="24.75" customHeight="1" spans="1:5">
      <c r="A28" s="159" t="s">
        <v>53</v>
      </c>
      <c r="B28" s="164"/>
      <c r="C28" s="164"/>
      <c r="D28" s="164">
        <v>446</v>
      </c>
      <c r="E28" s="161"/>
    </row>
    <row r="29" ht="24.75" customHeight="1" spans="1:5">
      <c r="A29" s="165" t="s">
        <v>54</v>
      </c>
      <c r="B29" s="164">
        <f>SUM(B26:B28)</f>
        <v>242000</v>
      </c>
      <c r="C29" s="164">
        <f>SUM(C26:C28)</f>
        <v>250200</v>
      </c>
      <c r="D29" s="164">
        <f>SUM(D26:D28)</f>
        <v>246128</v>
      </c>
      <c r="E29" s="161"/>
    </row>
    <row r="30" ht="24.75" customHeight="1" spans="1:5">
      <c r="A30" s="163" t="s">
        <v>55</v>
      </c>
      <c r="B30" s="164"/>
      <c r="C30" s="164"/>
      <c r="D30" s="164">
        <f>'县本级财政收入 (2022)'!D23-'县本级财政支出 (2022)'!D29</f>
        <v>2341</v>
      </c>
      <c r="E30" s="161"/>
    </row>
  </sheetData>
  <mergeCells count="7">
    <mergeCell ref="A1:E1"/>
    <mergeCell ref="D2:E2"/>
    <mergeCell ref="A3:A4"/>
    <mergeCell ref="B3:B4"/>
    <mergeCell ref="C3:C4"/>
    <mergeCell ref="D3:D4"/>
    <mergeCell ref="E3:E4"/>
  </mergeCells>
  <printOptions horizontalCentered="1"/>
  <pageMargins left="0.94488188976378" right="0.748031496062992" top="0.984251968503937" bottom="0.78740157480315" header="0.511811023622047" footer="0.511811023622047"/>
  <pageSetup paperSize="9" scale="93" firstPageNumber="2" orientation="portrait" useFirstPageNumber="1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N40"/>
  <sheetViews>
    <sheetView showZeros="0" workbookViewId="0">
      <selection activeCell="A1" sqref="A1:J1"/>
    </sheetView>
  </sheetViews>
  <sheetFormatPr defaultColWidth="9" defaultRowHeight="14.25"/>
  <cols>
    <col min="1" max="1" width="29.5" style="97" customWidth="1"/>
    <col min="2" max="2" width="7.625" style="97" customWidth="1"/>
    <col min="3" max="3" width="7.125" style="97" customWidth="1"/>
    <col min="4" max="4" width="8.125" style="97" customWidth="1"/>
    <col min="5" max="5" width="6" style="97" customWidth="1"/>
    <col min="6" max="6" width="35.875" style="97" customWidth="1"/>
    <col min="7" max="7" width="7.75" style="97" customWidth="1"/>
    <col min="8" max="8" width="8" style="97" customWidth="1"/>
    <col min="9" max="9" width="8.625" style="97" customWidth="1"/>
    <col min="10" max="10" width="8.5" style="97" customWidth="1"/>
    <col min="11" max="11" width="9" style="97"/>
    <col min="12" max="12" width="20.5" style="97" customWidth="1"/>
    <col min="13" max="16384" width="9" style="97"/>
  </cols>
  <sheetData>
    <row r="1" ht="26.1" customHeight="1" spans="1:10">
      <c r="A1" s="125" t="s">
        <v>69</v>
      </c>
      <c r="B1" s="125"/>
      <c r="C1" s="125"/>
      <c r="D1" s="125"/>
      <c r="E1" s="125"/>
      <c r="F1" s="125"/>
      <c r="G1" s="125"/>
      <c r="H1" s="125"/>
      <c r="I1" s="125"/>
      <c r="J1" s="125"/>
    </row>
    <row r="2" customHeight="1" spans="1:10">
      <c r="A2" s="126" t="s">
        <v>70</v>
      </c>
      <c r="B2" s="126"/>
      <c r="C2" s="126"/>
      <c r="G2" s="127" t="s">
        <v>2</v>
      </c>
      <c r="H2" s="127"/>
      <c r="I2" s="127"/>
      <c r="J2" s="127"/>
    </row>
    <row r="3" ht="18" customHeight="1" spans="1:10">
      <c r="A3" s="128" t="s">
        <v>71</v>
      </c>
      <c r="B3" s="128"/>
      <c r="C3" s="128"/>
      <c r="D3" s="128"/>
      <c r="E3" s="128"/>
      <c r="F3" s="128" t="s">
        <v>72</v>
      </c>
      <c r="G3" s="128"/>
      <c r="H3" s="128"/>
      <c r="I3" s="128"/>
      <c r="J3" s="128"/>
    </row>
    <row r="4" ht="29.25" customHeight="1" spans="1:10">
      <c r="A4" s="128" t="s">
        <v>73</v>
      </c>
      <c r="B4" s="128" t="s">
        <v>74</v>
      </c>
      <c r="C4" s="128" t="s">
        <v>5</v>
      </c>
      <c r="D4" s="128" t="s">
        <v>6</v>
      </c>
      <c r="E4" s="128" t="s">
        <v>75</v>
      </c>
      <c r="F4" s="128" t="s">
        <v>73</v>
      </c>
      <c r="G4" s="128" t="s">
        <v>76</v>
      </c>
      <c r="H4" s="128" t="s">
        <v>5</v>
      </c>
      <c r="I4" s="128" t="s">
        <v>6</v>
      </c>
      <c r="J4" s="128" t="s">
        <v>75</v>
      </c>
    </row>
    <row r="5" ht="21.2" customHeight="1" spans="1:10">
      <c r="A5" s="129" t="s">
        <v>77</v>
      </c>
      <c r="B5" s="130">
        <v>2000</v>
      </c>
      <c r="C5" s="131">
        <v>2000</v>
      </c>
      <c r="D5" s="131">
        <v>3822</v>
      </c>
      <c r="E5" s="132"/>
      <c r="F5" s="133" t="s">
        <v>78</v>
      </c>
      <c r="G5" s="134">
        <v>2000</v>
      </c>
      <c r="H5" s="134">
        <v>2000</v>
      </c>
      <c r="I5" s="134">
        <v>3329</v>
      </c>
      <c r="J5" s="132"/>
    </row>
    <row r="6" ht="20.1" customHeight="1" spans="1:10">
      <c r="A6" s="129" t="s">
        <v>79</v>
      </c>
      <c r="B6" s="135">
        <v>29600</v>
      </c>
      <c r="C6" s="135">
        <v>24000</v>
      </c>
      <c r="D6" s="135">
        <v>26386</v>
      </c>
      <c r="E6" s="132"/>
      <c r="F6" s="133" t="s">
        <v>80</v>
      </c>
      <c r="G6" s="134">
        <f>SUM(G7,G23,G24)</f>
        <v>29600</v>
      </c>
      <c r="H6" s="134">
        <f>SUM(H7,H23,H24)</f>
        <v>24000</v>
      </c>
      <c r="I6" s="134">
        <f>SUM(I7,I23,I24)</f>
        <v>19607</v>
      </c>
      <c r="J6" s="132"/>
    </row>
    <row r="7" ht="20.1" customHeight="1" spans="1:10">
      <c r="A7" s="129" t="s">
        <v>81</v>
      </c>
      <c r="B7" s="135">
        <v>29000</v>
      </c>
      <c r="C7" s="135">
        <v>23400</v>
      </c>
      <c r="D7" s="135">
        <v>25643</v>
      </c>
      <c r="E7" s="132"/>
      <c r="F7" s="133" t="s">
        <v>82</v>
      </c>
      <c r="G7" s="134">
        <f>SUM(G8:G22)</f>
        <v>12530</v>
      </c>
      <c r="H7" s="134">
        <f>SUM(H8:H22)</f>
        <v>13097</v>
      </c>
      <c r="I7" s="134">
        <f>SUM(I8:I22)</f>
        <v>16200</v>
      </c>
      <c r="J7" s="132"/>
    </row>
    <row r="8" ht="20.1" customHeight="1" spans="1:10">
      <c r="A8" s="129" t="s">
        <v>83</v>
      </c>
      <c r="B8" s="135"/>
      <c r="C8" s="135"/>
      <c r="D8" s="135"/>
      <c r="E8" s="132"/>
      <c r="F8" s="136" t="s">
        <v>84</v>
      </c>
      <c r="G8" s="137">
        <v>3400</v>
      </c>
      <c r="H8" s="134">
        <v>3967</v>
      </c>
      <c r="I8" s="134">
        <v>7070</v>
      </c>
      <c r="J8" s="132"/>
    </row>
    <row r="9" ht="20.1" customHeight="1" spans="1:10">
      <c r="A9" s="129" t="s">
        <v>85</v>
      </c>
      <c r="B9" s="135">
        <v>600</v>
      </c>
      <c r="C9" s="135">
        <v>600</v>
      </c>
      <c r="D9" s="135">
        <v>743</v>
      </c>
      <c r="E9" s="138"/>
      <c r="F9" s="136" t="s">
        <v>86</v>
      </c>
      <c r="G9" s="137">
        <v>2500</v>
      </c>
      <c r="H9" s="134">
        <v>2500</v>
      </c>
      <c r="I9" s="134">
        <v>2500</v>
      </c>
      <c r="J9" s="132"/>
    </row>
    <row r="10" ht="20.1" customHeight="1" spans="1:10">
      <c r="A10" s="129" t="s">
        <v>87</v>
      </c>
      <c r="B10" s="135"/>
      <c r="C10" s="135"/>
      <c r="D10" s="135"/>
      <c r="E10" s="138"/>
      <c r="F10" s="136" t="s">
        <v>88</v>
      </c>
      <c r="G10" s="137">
        <v>500</v>
      </c>
      <c r="H10" s="134">
        <v>500</v>
      </c>
      <c r="I10" s="134">
        <v>500</v>
      </c>
      <c r="J10" s="132"/>
    </row>
    <row r="11" ht="30.75" customHeight="1" spans="1:10">
      <c r="A11" s="139" t="s">
        <v>89</v>
      </c>
      <c r="B11" s="140"/>
      <c r="C11" s="135"/>
      <c r="D11" s="140"/>
      <c r="E11" s="141"/>
      <c r="F11" s="136" t="s">
        <v>90</v>
      </c>
      <c r="G11" s="137">
        <v>350</v>
      </c>
      <c r="H11" s="134">
        <v>350</v>
      </c>
      <c r="I11" s="134">
        <v>350</v>
      </c>
      <c r="J11" s="124"/>
    </row>
    <row r="12" ht="24.95" customHeight="1" spans="1:10">
      <c r="A12" s="129" t="s">
        <v>91</v>
      </c>
      <c r="B12" s="135"/>
      <c r="C12" s="135"/>
      <c r="D12" s="135"/>
      <c r="E12" s="138"/>
      <c r="F12" s="136" t="s">
        <v>92</v>
      </c>
      <c r="G12" s="137">
        <v>400</v>
      </c>
      <c r="H12" s="134">
        <v>400</v>
      </c>
      <c r="I12" s="134">
        <v>400</v>
      </c>
      <c r="J12" s="132"/>
    </row>
    <row r="13" ht="24.95" customHeight="1" spans="1:10">
      <c r="A13" s="129" t="s">
        <v>93</v>
      </c>
      <c r="B13" s="135"/>
      <c r="C13" s="135"/>
      <c r="D13" s="135"/>
      <c r="E13" s="138"/>
      <c r="F13" s="136" t="s">
        <v>94</v>
      </c>
      <c r="G13" s="137">
        <v>1500</v>
      </c>
      <c r="H13" s="134">
        <v>1500</v>
      </c>
      <c r="I13" s="134">
        <v>1500</v>
      </c>
      <c r="J13" s="132"/>
    </row>
    <row r="14" ht="21.2" customHeight="1" spans="1:10">
      <c r="A14" s="142" t="s">
        <v>95</v>
      </c>
      <c r="B14" s="135"/>
      <c r="C14" s="135"/>
      <c r="D14" s="135"/>
      <c r="E14" s="138"/>
      <c r="F14" s="136" t="s">
        <v>96</v>
      </c>
      <c r="G14" s="137">
        <v>270</v>
      </c>
      <c r="H14" s="134">
        <v>270</v>
      </c>
      <c r="I14" s="134">
        <v>270</v>
      </c>
      <c r="J14" s="132"/>
    </row>
    <row r="15" ht="21.2" customHeight="1" spans="1:10">
      <c r="A15" s="142"/>
      <c r="B15" s="135"/>
      <c r="C15" s="135"/>
      <c r="D15" s="135"/>
      <c r="E15" s="138"/>
      <c r="F15" s="136" t="s">
        <v>97</v>
      </c>
      <c r="G15" s="137">
        <v>50</v>
      </c>
      <c r="H15" s="134">
        <v>50</v>
      </c>
      <c r="I15" s="134">
        <v>50</v>
      </c>
      <c r="J15" s="132"/>
    </row>
    <row r="16" ht="21.2" customHeight="1" spans="1:10">
      <c r="A16" s="142"/>
      <c r="B16" s="135"/>
      <c r="C16" s="135"/>
      <c r="D16" s="135"/>
      <c r="E16" s="138"/>
      <c r="F16" s="136" t="s">
        <v>98</v>
      </c>
      <c r="G16" s="137">
        <v>300</v>
      </c>
      <c r="H16" s="134">
        <v>300</v>
      </c>
      <c r="I16" s="134">
        <v>300</v>
      </c>
      <c r="J16" s="132"/>
    </row>
    <row r="17" ht="27" customHeight="1" spans="1:12">
      <c r="A17" s="142"/>
      <c r="B17" s="135"/>
      <c r="C17" s="135"/>
      <c r="D17" s="135"/>
      <c r="E17" s="138"/>
      <c r="F17" s="133" t="s">
        <v>99</v>
      </c>
      <c r="G17" s="137">
        <v>1000</v>
      </c>
      <c r="H17" s="134">
        <v>1000</v>
      </c>
      <c r="I17" s="134">
        <v>1000</v>
      </c>
      <c r="J17" s="132"/>
      <c r="L17" s="147"/>
    </row>
    <row r="18" ht="21.2" customHeight="1" spans="1:10">
      <c r="A18" s="142"/>
      <c r="B18" s="135"/>
      <c r="C18" s="135"/>
      <c r="D18" s="135"/>
      <c r="E18" s="138"/>
      <c r="F18" s="133" t="s">
        <v>100</v>
      </c>
      <c r="G18" s="137">
        <v>500</v>
      </c>
      <c r="H18" s="134">
        <v>500</v>
      </c>
      <c r="I18" s="134">
        <v>500</v>
      </c>
      <c r="J18" s="132"/>
    </row>
    <row r="19" ht="21.2" customHeight="1" spans="1:10">
      <c r="A19" s="142"/>
      <c r="B19" s="135"/>
      <c r="C19" s="135"/>
      <c r="D19" s="135"/>
      <c r="E19" s="138"/>
      <c r="F19" s="133" t="s">
        <v>101</v>
      </c>
      <c r="G19" s="137">
        <v>360</v>
      </c>
      <c r="H19" s="134">
        <v>360</v>
      </c>
      <c r="I19" s="134">
        <v>360</v>
      </c>
      <c r="J19" s="132"/>
    </row>
    <row r="20" ht="21.2" customHeight="1" spans="1:10">
      <c r="A20" s="142"/>
      <c r="B20" s="135"/>
      <c r="C20" s="135"/>
      <c r="D20" s="135"/>
      <c r="E20" s="138"/>
      <c r="F20" s="133" t="s">
        <v>102</v>
      </c>
      <c r="G20" s="137">
        <v>200</v>
      </c>
      <c r="H20" s="134">
        <v>200</v>
      </c>
      <c r="I20" s="134">
        <v>200</v>
      </c>
      <c r="J20" s="132"/>
    </row>
    <row r="21" ht="21.2" customHeight="1" spans="1:10">
      <c r="A21" s="142"/>
      <c r="B21" s="135"/>
      <c r="C21" s="135"/>
      <c r="D21" s="135"/>
      <c r="E21" s="138"/>
      <c r="F21" s="133" t="s">
        <v>103</v>
      </c>
      <c r="G21" s="137">
        <v>1000</v>
      </c>
      <c r="H21" s="134">
        <v>1000</v>
      </c>
      <c r="I21" s="134">
        <v>1000</v>
      </c>
      <c r="J21" s="132"/>
    </row>
    <row r="22" ht="21.2" customHeight="1" spans="1:10">
      <c r="A22" s="142"/>
      <c r="B22" s="135"/>
      <c r="C22" s="135"/>
      <c r="D22" s="135"/>
      <c r="E22" s="138"/>
      <c r="F22" s="129" t="s">
        <v>104</v>
      </c>
      <c r="G22" s="134">
        <v>200</v>
      </c>
      <c r="H22" s="134">
        <v>200</v>
      </c>
      <c r="I22" s="134">
        <v>200</v>
      </c>
      <c r="J22" s="132"/>
    </row>
    <row r="23" ht="21.2" customHeight="1" spans="1:10">
      <c r="A23" s="142"/>
      <c r="B23" s="135"/>
      <c r="C23" s="135"/>
      <c r="D23" s="135"/>
      <c r="E23" s="138"/>
      <c r="F23" s="143" t="s">
        <v>105</v>
      </c>
      <c r="G23" s="131">
        <v>1000</v>
      </c>
      <c r="H23" s="131">
        <v>1000</v>
      </c>
      <c r="I23" s="131">
        <v>3407</v>
      </c>
      <c r="J23" s="132"/>
    </row>
    <row r="24" ht="21.2" customHeight="1" spans="1:13">
      <c r="A24" s="142"/>
      <c r="B24" s="135"/>
      <c r="C24" s="135"/>
      <c r="D24" s="135"/>
      <c r="E24" s="138"/>
      <c r="F24" s="144" t="s">
        <v>106</v>
      </c>
      <c r="G24" s="131">
        <v>16070</v>
      </c>
      <c r="H24" s="131">
        <v>9903</v>
      </c>
      <c r="I24" s="131"/>
      <c r="J24" s="132"/>
      <c r="M24" s="147"/>
    </row>
    <row r="25" ht="27.75" customHeight="1" spans="1:13">
      <c r="A25" s="142"/>
      <c r="B25" s="135"/>
      <c r="C25" s="135"/>
      <c r="D25" s="135"/>
      <c r="E25" s="138"/>
      <c r="F25" s="145"/>
      <c r="G25" s="145"/>
      <c r="H25" s="145"/>
      <c r="I25" s="145"/>
      <c r="J25" s="132"/>
      <c r="M25" s="147"/>
    </row>
    <row r="26" ht="28.5" customHeight="1" spans="1:14">
      <c r="A26" s="142"/>
      <c r="B26" s="135"/>
      <c r="C26" s="135"/>
      <c r="D26" s="135"/>
      <c r="E26" s="138"/>
      <c r="F26" s="133"/>
      <c r="G26" s="134"/>
      <c r="H26" s="132"/>
      <c r="I26" s="134"/>
      <c r="J26" s="132"/>
      <c r="M26" s="147"/>
      <c r="N26" s="147"/>
    </row>
    <row r="27" ht="21.2" customHeight="1" spans="1:13">
      <c r="A27" s="132" t="s">
        <v>107</v>
      </c>
      <c r="B27" s="135">
        <f>B5+B6+B14</f>
        <v>31600</v>
      </c>
      <c r="C27" s="135">
        <f>C5+C6+C14+C15</f>
        <v>26000</v>
      </c>
      <c r="D27" s="135">
        <f>D5+D6+D14+D15</f>
        <v>30208</v>
      </c>
      <c r="E27" s="138"/>
      <c r="F27" s="132" t="s">
        <v>108</v>
      </c>
      <c r="G27" s="134">
        <f>G5+G6</f>
        <v>31600</v>
      </c>
      <c r="H27" s="134">
        <f>H5+H6</f>
        <v>26000</v>
      </c>
      <c r="I27" s="134">
        <f>I5+I6</f>
        <v>22936</v>
      </c>
      <c r="J27" s="132"/>
      <c r="M27" s="147"/>
    </row>
    <row r="28" ht="21.2" customHeight="1" spans="1:13">
      <c r="A28" s="146" t="s">
        <v>109</v>
      </c>
      <c r="B28" s="135">
        <v>10000</v>
      </c>
      <c r="C28" s="135">
        <v>49506</v>
      </c>
      <c r="D28" s="135">
        <v>49506</v>
      </c>
      <c r="E28" s="138"/>
      <c r="F28" s="146" t="s">
        <v>110</v>
      </c>
      <c r="G28" s="134">
        <v>10000</v>
      </c>
      <c r="H28" s="134">
        <v>49506</v>
      </c>
      <c r="I28" s="134">
        <v>49506</v>
      </c>
      <c r="J28" s="132"/>
      <c r="M28" s="147"/>
    </row>
    <row r="29" ht="21.2" customHeight="1" spans="1:10">
      <c r="A29" s="146" t="s">
        <v>111</v>
      </c>
      <c r="B29" s="135"/>
      <c r="C29" s="135"/>
      <c r="D29" s="135">
        <v>2400</v>
      </c>
      <c r="E29" s="138"/>
      <c r="F29" s="146" t="s">
        <v>112</v>
      </c>
      <c r="G29" s="134"/>
      <c r="H29" s="134"/>
      <c r="I29" s="134">
        <v>5050</v>
      </c>
      <c r="J29" s="132"/>
    </row>
    <row r="30" ht="21.2" customHeight="1" spans="1:10">
      <c r="A30" s="146" t="s">
        <v>113</v>
      </c>
      <c r="B30" s="135"/>
      <c r="C30" s="135"/>
      <c r="D30" s="135"/>
      <c r="E30" s="138"/>
      <c r="F30" s="146" t="s">
        <v>114</v>
      </c>
      <c r="G30" s="134"/>
      <c r="H30" s="134"/>
      <c r="I30" s="134">
        <v>103</v>
      </c>
      <c r="J30" s="132"/>
    </row>
    <row r="31" ht="21.2" customHeight="1" spans="1:10">
      <c r="A31" s="133" t="s">
        <v>24</v>
      </c>
      <c r="B31" s="135"/>
      <c r="C31" s="135"/>
      <c r="D31" s="135">
        <v>89</v>
      </c>
      <c r="E31" s="138"/>
      <c r="F31" s="133" t="s">
        <v>115</v>
      </c>
      <c r="G31" s="138"/>
      <c r="H31" s="134"/>
      <c r="I31" s="134">
        <v>4608</v>
      </c>
      <c r="J31" s="132"/>
    </row>
    <row r="32" ht="21.2" customHeight="1" spans="1:10">
      <c r="A32" s="133"/>
      <c r="B32" s="135"/>
      <c r="C32" s="135"/>
      <c r="D32" s="135"/>
      <c r="E32" s="138"/>
      <c r="F32" s="133"/>
      <c r="G32" s="138"/>
      <c r="H32" s="134"/>
      <c r="I32" s="134"/>
      <c r="J32" s="132"/>
    </row>
    <row r="33" ht="21.2" customHeight="1" spans="1:13">
      <c r="A33" s="133"/>
      <c r="B33" s="135"/>
      <c r="C33" s="135"/>
      <c r="D33" s="135"/>
      <c r="E33" s="138"/>
      <c r="F33" s="133"/>
      <c r="G33" s="138"/>
      <c r="H33" s="134"/>
      <c r="I33" s="134"/>
      <c r="J33" s="132"/>
      <c r="M33" s="147"/>
    </row>
    <row r="34" ht="21.2" customHeight="1" spans="1:13">
      <c r="A34" s="132" t="s">
        <v>116</v>
      </c>
      <c r="B34" s="135">
        <f>B27+B28</f>
        <v>41600</v>
      </c>
      <c r="C34" s="135">
        <f>C27+C28</f>
        <v>75506</v>
      </c>
      <c r="D34" s="135">
        <f>SUM(D27:D32)</f>
        <v>82203</v>
      </c>
      <c r="E34" s="138"/>
      <c r="F34" s="132" t="s">
        <v>117</v>
      </c>
      <c r="G34" s="134">
        <f>G27+G28</f>
        <v>41600</v>
      </c>
      <c r="H34" s="134">
        <f>SUM(H27:H33)</f>
        <v>75506</v>
      </c>
      <c r="I34" s="134">
        <f>SUM(I27:I30)+I31</f>
        <v>82203</v>
      </c>
      <c r="J34" s="132"/>
      <c r="M34" s="147"/>
    </row>
    <row r="35" ht="21.2" customHeight="1" spans="12:13">
      <c r="L35" s="148"/>
      <c r="M35" s="147"/>
    </row>
    <row r="36" ht="21.2" customHeight="1"/>
    <row r="37" ht="21.2" customHeight="1"/>
    <row r="38" ht="21.2" customHeight="1" spans="12:12">
      <c r="L38" s="149"/>
    </row>
    <row r="39" ht="21.2" customHeight="1"/>
    <row r="40" ht="21.2" customHeight="1"/>
  </sheetData>
  <mergeCells count="4">
    <mergeCell ref="A1:J1"/>
    <mergeCell ref="G2:J2"/>
    <mergeCell ref="A3:E3"/>
    <mergeCell ref="F3:J3"/>
  </mergeCells>
  <pageMargins left="0.590551181102362" right="0" top="0.708661417322835" bottom="0.708661417322835" header="0.511811023622047" footer="0.511811023622047"/>
  <pageSetup paperSize="9" firstPageNumber="63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K52"/>
  <sheetViews>
    <sheetView showZeros="0" view="pageBreakPreview" zoomScaleNormal="100" workbookViewId="0">
      <selection activeCell="A1" sqref="A1:F1"/>
    </sheetView>
  </sheetViews>
  <sheetFormatPr defaultColWidth="9" defaultRowHeight="14.25"/>
  <cols>
    <col min="1" max="1" width="10" style="97" customWidth="1"/>
    <col min="2" max="2" width="29.25" style="97" customWidth="1"/>
    <col min="3" max="3" width="10.75" style="98" customWidth="1"/>
    <col min="4" max="4" width="12.5" style="98" customWidth="1"/>
    <col min="5" max="5" width="11.375" style="98" customWidth="1"/>
    <col min="6" max="6" width="17" style="99" customWidth="1"/>
    <col min="7" max="9" width="9" style="97"/>
    <col min="10" max="10" width="9.375" style="97"/>
    <col min="11" max="11" width="12.625" style="97"/>
    <col min="12" max="16384" width="9" style="97"/>
  </cols>
  <sheetData>
    <row r="1" s="94" customFormat="1" ht="38.25" customHeight="1" spans="1:6">
      <c r="A1" s="100" t="s">
        <v>118</v>
      </c>
      <c r="B1" s="100"/>
      <c r="C1" s="100"/>
      <c r="D1" s="100"/>
      <c r="E1" s="100"/>
      <c r="F1" s="100"/>
    </row>
    <row r="2" s="94" customFormat="1" ht="18" customHeight="1" spans="1:6">
      <c r="A2" s="101" t="s">
        <v>119</v>
      </c>
      <c r="B2" s="101"/>
      <c r="C2" s="102"/>
      <c r="D2" s="102"/>
      <c r="E2" s="102"/>
      <c r="F2" s="95" t="s">
        <v>120</v>
      </c>
    </row>
    <row r="3" s="94" customFormat="1" ht="36" customHeight="1" spans="1:6">
      <c r="A3" s="103" t="s">
        <v>121</v>
      </c>
      <c r="B3" s="103" t="s">
        <v>122</v>
      </c>
      <c r="C3" s="104" t="s">
        <v>123</v>
      </c>
      <c r="D3" s="104" t="s">
        <v>124</v>
      </c>
      <c r="E3" s="104" t="s">
        <v>6</v>
      </c>
      <c r="F3" s="103" t="s">
        <v>75</v>
      </c>
    </row>
    <row r="4" s="94" customFormat="1" ht="36.75" customHeight="1" spans="1:6">
      <c r="A4" s="105" t="s">
        <v>125</v>
      </c>
      <c r="B4" s="105"/>
      <c r="C4" s="106">
        <f>SUMPRODUCT(ISNUMBER(FIND("合计",$B$5:$B$50))*(C5:C50))</f>
        <v>13530</v>
      </c>
      <c r="D4" s="107">
        <f>SUMPRODUCT(ISNUMBER(FIND("合计",$B$5:$B$50))*(D5:D50))</f>
        <v>53111.64</v>
      </c>
      <c r="E4" s="107">
        <f>SUMPRODUCT(ISNUMBER(FIND("合计",$B$5:$B$50))*(E5:E50))</f>
        <v>66641.64</v>
      </c>
      <c r="F4" s="105"/>
    </row>
    <row r="5" s="95" customFormat="1" ht="30" customHeight="1" spans="1:6">
      <c r="A5" s="108" t="s">
        <v>126</v>
      </c>
      <c r="B5" s="109" t="s">
        <v>127</v>
      </c>
      <c r="C5" s="110">
        <f>SUM(C6)</f>
        <v>0</v>
      </c>
      <c r="D5" s="110">
        <f>SUM(D6)</f>
        <v>94.5</v>
      </c>
      <c r="E5" s="110">
        <f>SUM(E6)</f>
        <v>94.5</v>
      </c>
      <c r="F5" s="111" t="s">
        <v>128</v>
      </c>
    </row>
    <row r="6" s="96" customFormat="1" ht="45" customHeight="1" spans="1:11">
      <c r="A6" s="108"/>
      <c r="B6" s="112" t="s">
        <v>129</v>
      </c>
      <c r="C6" s="110"/>
      <c r="D6" s="110">
        <v>94.5</v>
      </c>
      <c r="E6" s="110">
        <f>C6+D6</f>
        <v>94.5</v>
      </c>
      <c r="F6" s="111" t="s">
        <v>130</v>
      </c>
      <c r="J6" s="95"/>
      <c r="K6" s="95"/>
    </row>
    <row r="7" customFormat="1" ht="36.75" customHeight="1" spans="1:11">
      <c r="A7" s="108" t="s">
        <v>131</v>
      </c>
      <c r="B7" s="113" t="s">
        <v>127</v>
      </c>
      <c r="C7" s="114"/>
      <c r="D7" s="114">
        <f>D8</f>
        <v>110</v>
      </c>
      <c r="E7" s="110">
        <f>C7+D7</f>
        <v>110</v>
      </c>
      <c r="F7" s="113"/>
      <c r="J7" s="95"/>
      <c r="K7" s="95"/>
    </row>
    <row r="8" customFormat="1" ht="51" customHeight="1" spans="1:11">
      <c r="A8" s="108"/>
      <c r="B8" s="112" t="s">
        <v>132</v>
      </c>
      <c r="C8" s="114"/>
      <c r="D8" s="114">
        <v>110</v>
      </c>
      <c r="E8" s="110">
        <f>C8+D8</f>
        <v>110</v>
      </c>
      <c r="F8" s="113" t="s">
        <v>130</v>
      </c>
      <c r="J8" s="95"/>
      <c r="K8" s="95"/>
    </row>
    <row r="9" s="95" customFormat="1" ht="42" customHeight="1" spans="1:6">
      <c r="A9" s="108" t="s">
        <v>133</v>
      </c>
      <c r="B9" s="109" t="s">
        <v>127</v>
      </c>
      <c r="C9" s="110">
        <v>1000</v>
      </c>
      <c r="D9" s="110">
        <f>SUM(D10:D11)</f>
        <v>55.1</v>
      </c>
      <c r="E9" s="110">
        <f>SUM(E10:E11)</f>
        <v>1055.1</v>
      </c>
      <c r="F9" s="111" t="s">
        <v>128</v>
      </c>
    </row>
    <row r="10" ht="51" customHeight="1" spans="1:11">
      <c r="A10" s="108"/>
      <c r="B10" s="112" t="s">
        <v>134</v>
      </c>
      <c r="C10" s="114"/>
      <c r="D10" s="114">
        <v>18</v>
      </c>
      <c r="E10" s="110">
        <f>C10+D10</f>
        <v>18</v>
      </c>
      <c r="F10" s="113" t="s">
        <v>130</v>
      </c>
      <c r="J10" s="95"/>
      <c r="K10" s="95"/>
    </row>
    <row r="11" ht="39" customHeight="1" spans="1:11">
      <c r="A11" s="108"/>
      <c r="B11" s="112" t="s">
        <v>135</v>
      </c>
      <c r="C11" s="114">
        <v>1000</v>
      </c>
      <c r="D11" s="114">
        <v>37.1</v>
      </c>
      <c r="E11" s="110">
        <f>C11+D11</f>
        <v>1037.1</v>
      </c>
      <c r="F11" s="113" t="s">
        <v>136</v>
      </c>
      <c r="J11" s="95"/>
      <c r="K11" s="95"/>
    </row>
    <row r="12" ht="44.1" customHeight="1" spans="1:11">
      <c r="A12" s="108" t="s">
        <v>137</v>
      </c>
      <c r="B12" s="109" t="s">
        <v>127</v>
      </c>
      <c r="C12" s="115">
        <f>SUM(C13:C16)</f>
        <v>0</v>
      </c>
      <c r="D12" s="116">
        <f>SUM(D13:D16)</f>
        <v>371.2</v>
      </c>
      <c r="E12" s="116">
        <f>SUM(E13:E16)</f>
        <v>371.2</v>
      </c>
      <c r="F12" s="113"/>
      <c r="J12" s="95"/>
      <c r="K12" s="95"/>
    </row>
    <row r="13" ht="54" customHeight="1" spans="1:11">
      <c r="A13" s="108"/>
      <c r="B13" s="112" t="s">
        <v>132</v>
      </c>
      <c r="C13" s="114"/>
      <c r="D13" s="114">
        <v>260</v>
      </c>
      <c r="E13" s="114">
        <f>C13+D13</f>
        <v>260</v>
      </c>
      <c r="F13" s="113" t="s">
        <v>130</v>
      </c>
      <c r="J13" s="95"/>
      <c r="K13" s="95"/>
    </row>
    <row r="14" ht="54" customHeight="1" spans="1:11">
      <c r="A14" s="108"/>
      <c r="B14" s="117" t="s">
        <v>138</v>
      </c>
      <c r="C14" s="114"/>
      <c r="D14" s="118">
        <v>31</v>
      </c>
      <c r="E14" s="114">
        <f>C14+D14</f>
        <v>31</v>
      </c>
      <c r="F14" s="113" t="s">
        <v>130</v>
      </c>
      <c r="J14" s="95"/>
      <c r="K14" s="95"/>
    </row>
    <row r="15" ht="54" customHeight="1" spans="1:11">
      <c r="A15" s="108"/>
      <c r="B15" s="119" t="s">
        <v>139</v>
      </c>
      <c r="C15" s="114"/>
      <c r="D15" s="118">
        <v>20.2</v>
      </c>
      <c r="E15" s="114">
        <f>C15+D15</f>
        <v>20.2</v>
      </c>
      <c r="F15" s="113" t="s">
        <v>130</v>
      </c>
      <c r="J15" s="95"/>
      <c r="K15" s="95"/>
    </row>
    <row r="16" ht="54" customHeight="1" spans="1:11">
      <c r="A16" s="108"/>
      <c r="B16" s="119" t="s">
        <v>140</v>
      </c>
      <c r="C16" s="114"/>
      <c r="D16" s="118">
        <v>60</v>
      </c>
      <c r="E16" s="114">
        <f>C16+D16</f>
        <v>60</v>
      </c>
      <c r="F16" s="113" t="s">
        <v>130</v>
      </c>
      <c r="J16" s="95"/>
      <c r="K16" s="95"/>
    </row>
    <row r="17" ht="41.25" customHeight="1" spans="1:11">
      <c r="A17" s="120" t="s">
        <v>141</v>
      </c>
      <c r="B17" s="109" t="s">
        <v>127</v>
      </c>
      <c r="C17" s="116">
        <f>SUM(C18:C18)</f>
        <v>6750</v>
      </c>
      <c r="D17" s="116">
        <f>SUM(D18:D18)</f>
        <v>267</v>
      </c>
      <c r="E17" s="116">
        <f>SUM(E18:E18)</f>
        <v>7017</v>
      </c>
      <c r="F17" s="113"/>
      <c r="J17" s="95"/>
      <c r="K17" s="95"/>
    </row>
    <row r="18" ht="41.25" customHeight="1" spans="1:11">
      <c r="A18" s="120"/>
      <c r="B18" s="112" t="s">
        <v>142</v>
      </c>
      <c r="C18" s="114">
        <v>6750</v>
      </c>
      <c r="D18" s="114">
        <f>E18-C18</f>
        <v>267</v>
      </c>
      <c r="E18" s="114">
        <v>7017</v>
      </c>
      <c r="F18" s="113" t="s">
        <v>136</v>
      </c>
      <c r="J18" s="95"/>
      <c r="K18" s="95"/>
    </row>
    <row r="19" ht="38.1" customHeight="1" spans="1:11">
      <c r="A19" s="120" t="s">
        <v>143</v>
      </c>
      <c r="B19" s="109" t="s">
        <v>127</v>
      </c>
      <c r="C19" s="116">
        <f>SUM(C20:C20)</f>
        <v>1000</v>
      </c>
      <c r="D19" s="116">
        <f>SUM(D20:D20)</f>
        <v>0</v>
      </c>
      <c r="E19" s="116">
        <f>SUM(E20:E20)</f>
        <v>1000</v>
      </c>
      <c r="F19" s="113"/>
      <c r="J19" s="95"/>
      <c r="K19" s="95"/>
    </row>
    <row r="20" ht="42" customHeight="1" spans="1:11">
      <c r="A20" s="120"/>
      <c r="B20" s="112" t="s">
        <v>144</v>
      </c>
      <c r="C20" s="116">
        <v>1000</v>
      </c>
      <c r="D20" s="116"/>
      <c r="E20" s="114">
        <f>C20+D20</f>
        <v>1000</v>
      </c>
      <c r="F20" s="113" t="s">
        <v>136</v>
      </c>
      <c r="J20" s="95"/>
      <c r="K20" s="95"/>
    </row>
    <row r="21" ht="38.25" customHeight="1" spans="1:11">
      <c r="A21" s="120" t="s">
        <v>145</v>
      </c>
      <c r="B21" s="109" t="s">
        <v>127</v>
      </c>
      <c r="C21" s="116">
        <f>SUM(C22:C22)</f>
        <v>0</v>
      </c>
      <c r="D21" s="116">
        <f>SUM(D22:D22)</f>
        <v>1120.56</v>
      </c>
      <c r="E21" s="116">
        <f>SUM(E22:E22)</f>
        <v>1120.56</v>
      </c>
      <c r="F21" s="113"/>
      <c r="J21" s="95"/>
      <c r="K21" s="95"/>
    </row>
    <row r="22" ht="35.1" customHeight="1" spans="1:11">
      <c r="A22" s="120"/>
      <c r="B22" s="121" t="s">
        <v>146</v>
      </c>
      <c r="C22" s="116"/>
      <c r="D22" s="116">
        <v>1120.56</v>
      </c>
      <c r="E22" s="116">
        <f>C22+D22</f>
        <v>1120.56</v>
      </c>
      <c r="F22" s="113" t="s">
        <v>130</v>
      </c>
      <c r="J22" s="95"/>
      <c r="K22" s="95"/>
    </row>
    <row r="23" ht="38.25" customHeight="1" spans="1:11">
      <c r="A23" s="120" t="s">
        <v>147</v>
      </c>
      <c r="B23" s="111" t="s">
        <v>127</v>
      </c>
      <c r="C23" s="116">
        <f>SUM(C24)</f>
        <v>0</v>
      </c>
      <c r="D23" s="116">
        <f>SUM(D24)</f>
        <v>180</v>
      </c>
      <c r="E23" s="116">
        <f>SUM(E24)</f>
        <v>180</v>
      </c>
      <c r="F23" s="113"/>
      <c r="J23" s="95"/>
      <c r="K23" s="95"/>
    </row>
    <row r="24" ht="51.75" customHeight="1" spans="1:11">
      <c r="A24" s="120"/>
      <c r="B24" s="122" t="s">
        <v>132</v>
      </c>
      <c r="C24" s="123"/>
      <c r="D24" s="123">
        <v>180</v>
      </c>
      <c r="E24" s="123">
        <v>180</v>
      </c>
      <c r="F24" s="113" t="s">
        <v>130</v>
      </c>
      <c r="J24" s="95"/>
      <c r="K24" s="95"/>
    </row>
    <row r="25" ht="51.75" customHeight="1" spans="1:11">
      <c r="A25" s="120" t="s">
        <v>148</v>
      </c>
      <c r="B25" s="111" t="s">
        <v>127</v>
      </c>
      <c r="C25" s="116"/>
      <c r="D25" s="116">
        <f>SUM(D26:D26)</f>
        <v>3.12</v>
      </c>
      <c r="E25" s="116">
        <f>C25+D25</f>
        <v>3.12</v>
      </c>
      <c r="F25" s="113"/>
      <c r="J25" s="95"/>
      <c r="K25" s="95"/>
    </row>
    <row r="26" ht="51.75" customHeight="1" spans="1:11">
      <c r="A26" s="120"/>
      <c r="B26" s="119" t="s">
        <v>149</v>
      </c>
      <c r="C26" s="116"/>
      <c r="D26" s="120">
        <v>3.12</v>
      </c>
      <c r="E26" s="116">
        <v>3.12</v>
      </c>
      <c r="F26" s="113" t="s">
        <v>130</v>
      </c>
      <c r="J26" s="95"/>
      <c r="K26" s="95"/>
    </row>
    <row r="27" ht="36" customHeight="1" spans="1:11">
      <c r="A27" s="120" t="s">
        <v>150</v>
      </c>
      <c r="B27" s="109" t="s">
        <v>127</v>
      </c>
      <c r="C27" s="116">
        <v>200</v>
      </c>
      <c r="D27" s="116"/>
      <c r="E27" s="116">
        <f>C27+D27</f>
        <v>200</v>
      </c>
      <c r="F27" s="113"/>
      <c r="J27" s="95"/>
      <c r="K27" s="95"/>
    </row>
    <row r="28" ht="34.5" customHeight="1" spans="1:11">
      <c r="A28" s="120"/>
      <c r="B28" s="121" t="s">
        <v>151</v>
      </c>
      <c r="C28" s="116">
        <v>200</v>
      </c>
      <c r="D28" s="116"/>
      <c r="E28" s="116">
        <f>C28+D28</f>
        <v>200</v>
      </c>
      <c r="F28" s="113" t="s">
        <v>136</v>
      </c>
      <c r="J28" s="95"/>
      <c r="K28" s="95"/>
    </row>
    <row r="29" ht="34.5" customHeight="1" spans="1:11">
      <c r="A29" s="120" t="s">
        <v>152</v>
      </c>
      <c r="B29" s="109" t="s">
        <v>127</v>
      </c>
      <c r="C29" s="116">
        <v>50</v>
      </c>
      <c r="D29" s="116">
        <v>-50</v>
      </c>
      <c r="E29" s="116">
        <v>0</v>
      </c>
      <c r="F29" s="113"/>
      <c r="J29" s="95"/>
      <c r="K29" s="95"/>
    </row>
    <row r="30" ht="34.5" customHeight="1" spans="1:11">
      <c r="A30" s="120"/>
      <c r="B30" s="121" t="s">
        <v>153</v>
      </c>
      <c r="C30" s="116">
        <v>50</v>
      </c>
      <c r="D30" s="116">
        <v>-50</v>
      </c>
      <c r="E30" s="116">
        <v>0</v>
      </c>
      <c r="F30" s="113"/>
      <c r="J30" s="95"/>
      <c r="K30" s="95"/>
    </row>
    <row r="31" ht="34.5" customHeight="1" spans="1:11">
      <c r="A31" s="120" t="s">
        <v>154</v>
      </c>
      <c r="B31" s="109" t="s">
        <v>127</v>
      </c>
      <c r="C31" s="116">
        <v>360</v>
      </c>
      <c r="D31" s="116">
        <f>D32</f>
        <v>-345.98</v>
      </c>
      <c r="E31" s="116">
        <f>E32</f>
        <v>14.02</v>
      </c>
      <c r="F31" s="113"/>
      <c r="J31" s="95"/>
      <c r="K31" s="95"/>
    </row>
    <row r="32" ht="34.5" customHeight="1" spans="1:11">
      <c r="A32" s="120"/>
      <c r="B32" s="121" t="s">
        <v>155</v>
      </c>
      <c r="C32" s="116">
        <v>360</v>
      </c>
      <c r="D32" s="116">
        <v>-345.98</v>
      </c>
      <c r="E32" s="116">
        <v>14.02</v>
      </c>
      <c r="F32" s="113" t="s">
        <v>136</v>
      </c>
      <c r="J32" s="95"/>
      <c r="K32" s="95"/>
    </row>
    <row r="33" ht="34.5" customHeight="1" spans="1:11">
      <c r="A33" s="120" t="s">
        <v>156</v>
      </c>
      <c r="B33" s="109" t="s">
        <v>127</v>
      </c>
      <c r="C33" s="116">
        <f>SUM(C34:C35)</f>
        <v>2170</v>
      </c>
      <c r="D33" s="116">
        <f>SUM(D34:D35)</f>
        <v>17800</v>
      </c>
      <c r="E33" s="116">
        <f>SUM(E34:E35)</f>
        <v>19970</v>
      </c>
      <c r="F33" s="113"/>
      <c r="J33" s="95"/>
      <c r="K33" s="95"/>
    </row>
    <row r="34" ht="39.95" customHeight="1" spans="1:11">
      <c r="A34" s="120"/>
      <c r="B34" s="121" t="s">
        <v>157</v>
      </c>
      <c r="C34" s="116"/>
      <c r="D34" s="116">
        <v>11500</v>
      </c>
      <c r="E34" s="116">
        <f>C34+D34</f>
        <v>11500</v>
      </c>
      <c r="F34" s="113" t="s">
        <v>158</v>
      </c>
      <c r="J34" s="95"/>
      <c r="K34" s="95"/>
    </row>
    <row r="35" ht="39.95" customHeight="1" spans="1:11">
      <c r="A35" s="120"/>
      <c r="B35" s="121" t="s">
        <v>159</v>
      </c>
      <c r="C35" s="116">
        <f>400+1500+270</f>
        <v>2170</v>
      </c>
      <c r="D35" s="116">
        <v>6300</v>
      </c>
      <c r="E35" s="116">
        <v>8470</v>
      </c>
      <c r="F35" s="113" t="s">
        <v>136</v>
      </c>
      <c r="J35" s="95"/>
      <c r="K35" s="95"/>
    </row>
    <row r="36" ht="34.5" customHeight="1" spans="1:11">
      <c r="A36" s="120" t="s">
        <v>160</v>
      </c>
      <c r="B36" s="109" t="s">
        <v>127</v>
      </c>
      <c r="C36" s="116">
        <f>SUM(C37)</f>
        <v>0</v>
      </c>
      <c r="D36" s="116">
        <f>SUM(D37)</f>
        <v>5000</v>
      </c>
      <c r="E36" s="116">
        <f>C36+D36</f>
        <v>5000</v>
      </c>
      <c r="F36" s="113"/>
      <c r="J36" s="95"/>
      <c r="K36" s="95"/>
    </row>
    <row r="37" ht="34.5" customHeight="1" spans="1:11">
      <c r="A37" s="120"/>
      <c r="B37" s="112" t="s">
        <v>161</v>
      </c>
      <c r="C37" s="116"/>
      <c r="D37" s="116">
        <v>5000</v>
      </c>
      <c r="E37" s="116">
        <f>C37+D37</f>
        <v>5000</v>
      </c>
      <c r="F37" s="113" t="s">
        <v>158</v>
      </c>
      <c r="J37" s="95"/>
      <c r="K37" s="95"/>
    </row>
    <row r="38" ht="33.75" customHeight="1" spans="1:11">
      <c r="A38" s="120" t="s">
        <v>162</v>
      </c>
      <c r="B38" s="109" t="s">
        <v>127</v>
      </c>
      <c r="C38" s="116">
        <v>200</v>
      </c>
      <c r="D38" s="116">
        <f>D39</f>
        <v>0</v>
      </c>
      <c r="E38" s="116">
        <f>E39</f>
        <v>200</v>
      </c>
      <c r="F38" s="113"/>
      <c r="J38" s="95"/>
      <c r="K38" s="95"/>
    </row>
    <row r="39" ht="33.75" customHeight="1" spans="1:11">
      <c r="A39" s="120"/>
      <c r="B39" s="121" t="s">
        <v>163</v>
      </c>
      <c r="C39" s="116">
        <v>200</v>
      </c>
      <c r="D39" s="116"/>
      <c r="E39" s="116">
        <f>C39+D39</f>
        <v>200</v>
      </c>
      <c r="F39" s="113" t="s">
        <v>136</v>
      </c>
      <c r="J39" s="95"/>
      <c r="K39" s="95"/>
    </row>
    <row r="40" ht="33.75" customHeight="1" spans="1:11">
      <c r="A40" s="120" t="s">
        <v>164</v>
      </c>
      <c r="B40" s="109" t="s">
        <v>127</v>
      </c>
      <c r="C40" s="116">
        <f>C41</f>
        <v>300</v>
      </c>
      <c r="D40" s="116">
        <f>D41</f>
        <v>-300</v>
      </c>
      <c r="E40" s="116">
        <f>E41</f>
        <v>0</v>
      </c>
      <c r="F40" s="113"/>
      <c r="J40" s="95"/>
      <c r="K40" s="95"/>
    </row>
    <row r="41" ht="33.75" customHeight="1" spans="1:11">
      <c r="A41" s="120"/>
      <c r="B41" s="121" t="s">
        <v>165</v>
      </c>
      <c r="C41" s="116">
        <v>300</v>
      </c>
      <c r="D41" s="116">
        <v>-300</v>
      </c>
      <c r="E41" s="116">
        <f>C41+D41</f>
        <v>0</v>
      </c>
      <c r="F41" s="113" t="s">
        <v>166</v>
      </c>
      <c r="J41" s="95"/>
      <c r="K41" s="95"/>
    </row>
    <row r="42" ht="39.95" customHeight="1" spans="1:11">
      <c r="A42" s="120" t="s">
        <v>167</v>
      </c>
      <c r="B42" s="109" t="s">
        <v>127</v>
      </c>
      <c r="C42" s="116">
        <v>0</v>
      </c>
      <c r="D42" s="116">
        <f>SUM(D43:D44)</f>
        <v>28466.92</v>
      </c>
      <c r="E42" s="116">
        <f>SUM(E43:E44)</f>
        <v>28466.92</v>
      </c>
      <c r="F42" s="113"/>
      <c r="J42" s="95"/>
      <c r="K42" s="95"/>
    </row>
    <row r="43" ht="39.95" customHeight="1" spans="1:11">
      <c r="A43" s="120"/>
      <c r="B43" s="121" t="s">
        <v>168</v>
      </c>
      <c r="C43" s="116"/>
      <c r="D43" s="116">
        <v>28466.92</v>
      </c>
      <c r="E43" s="116">
        <f>C43+D43</f>
        <v>28466.92</v>
      </c>
      <c r="F43" s="124" t="s">
        <v>169</v>
      </c>
      <c r="J43" s="95"/>
      <c r="K43" s="95"/>
    </row>
    <row r="44" ht="39.95" customHeight="1" spans="1:11">
      <c r="A44" s="120"/>
      <c r="B44" s="121" t="s">
        <v>170</v>
      </c>
      <c r="C44" s="116"/>
      <c r="D44" s="116">
        <v>0</v>
      </c>
      <c r="E44" s="116">
        <v>0</v>
      </c>
      <c r="F44" s="124"/>
      <c r="J44" s="95"/>
      <c r="K44" s="95"/>
    </row>
    <row r="45" ht="39.95" customHeight="1" spans="1:11">
      <c r="A45" s="120" t="s">
        <v>171</v>
      </c>
      <c r="B45" s="109" t="s">
        <v>127</v>
      </c>
      <c r="C45" s="116">
        <v>0</v>
      </c>
      <c r="D45" s="116">
        <f>SUM(D46)</f>
        <v>407.68</v>
      </c>
      <c r="E45" s="116">
        <f>SUM(E46)</f>
        <v>407.68</v>
      </c>
      <c r="F45" s="113"/>
      <c r="J45" s="95"/>
      <c r="K45" s="95"/>
    </row>
    <row r="46" ht="39.95" customHeight="1" spans="1:11">
      <c r="A46" s="120"/>
      <c r="B46" s="121" t="s">
        <v>172</v>
      </c>
      <c r="C46" s="116"/>
      <c r="D46" s="116">
        <v>407.68</v>
      </c>
      <c r="E46" s="116">
        <f>C46+D46</f>
        <v>407.68</v>
      </c>
      <c r="F46" s="113" t="s">
        <v>136</v>
      </c>
      <c r="J46" s="95"/>
      <c r="K46" s="95"/>
    </row>
    <row r="47" ht="39.95" customHeight="1" spans="1:11">
      <c r="A47" s="120" t="s">
        <v>173</v>
      </c>
      <c r="B47" s="109" t="s">
        <v>127</v>
      </c>
      <c r="C47" s="116">
        <v>0</v>
      </c>
      <c r="D47" s="116">
        <f>SUM(D48)</f>
        <v>1431.54</v>
      </c>
      <c r="E47" s="116">
        <f>SUM(E48)</f>
        <v>1431.54</v>
      </c>
      <c r="F47" s="113"/>
      <c r="J47" s="95"/>
      <c r="K47" s="95"/>
    </row>
    <row r="48" ht="39.95" customHeight="1" spans="1:11">
      <c r="A48" s="120"/>
      <c r="B48" s="121" t="s">
        <v>172</v>
      </c>
      <c r="C48" s="116"/>
      <c r="D48" s="116">
        <v>1431.54</v>
      </c>
      <c r="E48" s="116">
        <f>C48+D48</f>
        <v>1431.54</v>
      </c>
      <c r="F48" s="113" t="s">
        <v>136</v>
      </c>
      <c r="J48" s="95"/>
      <c r="K48" s="95"/>
    </row>
    <row r="49" ht="48" customHeight="1" spans="1:11">
      <c r="A49" s="120" t="s">
        <v>174</v>
      </c>
      <c r="B49" s="109" t="s">
        <v>127</v>
      </c>
      <c r="C49" s="116">
        <f>SUM(C50:C50)</f>
        <v>1500</v>
      </c>
      <c r="D49" s="116">
        <f>SUM(D50:D50)</f>
        <v>-1500</v>
      </c>
      <c r="E49" s="116">
        <f>SUM(E50:E50)</f>
        <v>0</v>
      </c>
      <c r="F49" s="113"/>
      <c r="J49" s="95"/>
      <c r="K49" s="95"/>
    </row>
    <row r="50" ht="39" customHeight="1" spans="1:11">
      <c r="A50" s="120"/>
      <c r="B50" s="112" t="s">
        <v>175</v>
      </c>
      <c r="C50" s="116">
        <v>1500</v>
      </c>
      <c r="D50" s="116">
        <v>-1500</v>
      </c>
      <c r="E50" s="116">
        <f>C50+D50</f>
        <v>0</v>
      </c>
      <c r="F50" s="113"/>
      <c r="J50" s="95"/>
      <c r="K50" s="95"/>
    </row>
    <row r="51" spans="3:6">
      <c r="C51" s="97"/>
      <c r="D51" s="97"/>
      <c r="E51" s="97"/>
      <c r="F51" s="97"/>
    </row>
    <row r="52" spans="3:6">
      <c r="C52" s="97"/>
      <c r="D52" s="97"/>
      <c r="E52" s="97"/>
      <c r="F52" s="97"/>
    </row>
  </sheetData>
  <autoFilter ref="A3:G50">
    <extLst/>
  </autoFilter>
  <mergeCells count="22">
    <mergeCell ref="A1:F1"/>
    <mergeCell ref="A4:B4"/>
    <mergeCell ref="A5:A6"/>
    <mergeCell ref="A7:A8"/>
    <mergeCell ref="A9:A11"/>
    <mergeCell ref="A12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5"/>
    <mergeCell ref="A36:A37"/>
    <mergeCell ref="A38:A39"/>
    <mergeCell ref="A40:A41"/>
    <mergeCell ref="A42:A44"/>
    <mergeCell ref="A45:A46"/>
    <mergeCell ref="A47:A48"/>
    <mergeCell ref="A49:A50"/>
  </mergeCells>
  <pageMargins left="0.984027777777778" right="0.472222222222222" top="0.944444444444444" bottom="0.826388888888889" header="0.314583333333333" footer="0.314583333333333"/>
  <pageSetup paperSize="9" scale="88" firstPageNumber="65" fitToHeight="3" orientation="portrait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20"/>
  <sheetViews>
    <sheetView showZeros="0" workbookViewId="0">
      <selection activeCell="A1" sqref="A1:F1"/>
    </sheetView>
  </sheetViews>
  <sheetFormatPr defaultColWidth="10.125" defaultRowHeight="14.25" outlineLevelCol="5"/>
  <cols>
    <col min="1" max="1" width="22.75" style="75" customWidth="1"/>
    <col min="2" max="2" width="13.125" style="75" customWidth="1"/>
    <col min="3" max="3" width="21.125" style="75" customWidth="1"/>
    <col min="4" max="4" width="24.125" style="75" customWidth="1"/>
    <col min="5" max="5" width="11.125" style="75" customWidth="1"/>
    <col min="6" max="6" width="18.75" style="75" customWidth="1"/>
    <col min="7" max="16384" width="10.125" style="75"/>
  </cols>
  <sheetData>
    <row r="1" ht="39.75" customHeight="1" spans="1:6">
      <c r="A1" s="76" t="s">
        <v>176</v>
      </c>
      <c r="B1" s="76"/>
      <c r="C1" s="76"/>
      <c r="D1" s="76"/>
      <c r="E1" s="76"/>
      <c r="F1" s="76"/>
    </row>
    <row r="2" ht="26.1" customHeight="1" spans="1:6">
      <c r="A2" s="77" t="s">
        <v>177</v>
      </c>
      <c r="B2" s="78"/>
      <c r="C2" s="78"/>
      <c r="D2" s="78"/>
      <c r="E2" s="79" t="s">
        <v>2</v>
      </c>
      <c r="F2" s="79"/>
    </row>
    <row r="3" ht="64.15" customHeight="1" spans="1:6">
      <c r="A3" s="80" t="s">
        <v>71</v>
      </c>
      <c r="B3" s="80"/>
      <c r="C3" s="80"/>
      <c r="D3" s="80" t="s">
        <v>178</v>
      </c>
      <c r="E3" s="80"/>
      <c r="F3" s="80"/>
    </row>
    <row r="4" ht="51" customHeight="1" spans="1:6">
      <c r="A4" s="81" t="s">
        <v>73</v>
      </c>
      <c r="B4" s="81" t="s">
        <v>6</v>
      </c>
      <c r="C4" s="81" t="s">
        <v>75</v>
      </c>
      <c r="D4" s="81" t="s">
        <v>73</v>
      </c>
      <c r="E4" s="81" t="s">
        <v>6</v>
      </c>
      <c r="F4" s="81" t="s">
        <v>75</v>
      </c>
    </row>
    <row r="5" ht="51" customHeight="1" spans="1:6">
      <c r="A5" s="82" t="s">
        <v>179</v>
      </c>
      <c r="B5" s="83">
        <v>9</v>
      </c>
      <c r="C5" s="82"/>
      <c r="D5" s="82" t="s">
        <v>180</v>
      </c>
      <c r="E5" s="83">
        <v>9</v>
      </c>
      <c r="F5" s="84"/>
    </row>
    <row r="6" ht="80.1" customHeight="1" spans="1:6">
      <c r="A6" s="85" t="s">
        <v>181</v>
      </c>
      <c r="B6" s="86">
        <v>9</v>
      </c>
      <c r="C6" s="87"/>
      <c r="D6" s="85" t="s">
        <v>182</v>
      </c>
      <c r="E6" s="88">
        <v>9</v>
      </c>
      <c r="F6" s="87"/>
    </row>
    <row r="7" ht="51" customHeight="1" spans="1:6">
      <c r="A7" s="82" t="s">
        <v>24</v>
      </c>
      <c r="B7" s="86">
        <v>2226</v>
      </c>
      <c r="C7" s="89"/>
      <c r="D7" s="90"/>
      <c r="E7" s="91"/>
      <c r="F7" s="84"/>
    </row>
    <row r="8" ht="51" customHeight="1" spans="1:6">
      <c r="A8" s="92"/>
      <c r="B8" s="93"/>
      <c r="C8" s="92"/>
      <c r="D8" s="82" t="s">
        <v>115</v>
      </c>
      <c r="E8" s="86">
        <v>2226</v>
      </c>
      <c r="F8" s="89"/>
    </row>
    <row r="10" ht="21.95" customHeight="1"/>
    <row r="11" ht="21.95" customHeight="1"/>
    <row r="12" ht="21.95" customHeight="1"/>
    <row r="13" ht="21.95" customHeight="1"/>
    <row r="14" ht="21.95" customHeight="1"/>
    <row r="15" ht="21.95" customHeight="1"/>
    <row r="16" ht="21.95" customHeight="1"/>
    <row r="17" ht="21.95" customHeight="1"/>
    <row r="18" ht="21.95" customHeight="1"/>
    <row r="19" ht="21.95" customHeight="1"/>
    <row r="20" ht="21.95" customHeight="1"/>
  </sheetData>
  <mergeCells count="4">
    <mergeCell ref="A1:F1"/>
    <mergeCell ref="E2:F2"/>
    <mergeCell ref="A3:C3"/>
    <mergeCell ref="D3:F3"/>
  </mergeCells>
  <pageMargins left="0.94488188976378" right="0" top="0.984251968503937" bottom="0.984251968503937" header="0.511811023622047" footer="0.511811023622047"/>
  <pageSetup paperSize="9" firstPageNumber="66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M8"/>
  <sheetViews>
    <sheetView showZeros="0" workbookViewId="0">
      <selection activeCell="J2" sqref="J2"/>
    </sheetView>
  </sheetViews>
  <sheetFormatPr defaultColWidth="9" defaultRowHeight="14.25" outlineLevelRow="7"/>
  <cols>
    <col min="1" max="1" width="17.5" customWidth="1"/>
    <col min="2" max="2" width="11.25" customWidth="1"/>
    <col min="3" max="3" width="11.375" customWidth="1"/>
    <col min="4" max="4" width="11.875" customWidth="1"/>
    <col min="5" max="5" width="11" customWidth="1"/>
    <col min="6" max="6" width="21.75" customWidth="1"/>
    <col min="7" max="8" width="11.375" customWidth="1"/>
    <col min="9" max="9" width="10.75" customWidth="1"/>
    <col min="10" max="10" width="11" customWidth="1"/>
    <col min="13" max="13" width="10.5" customWidth="1"/>
  </cols>
  <sheetData>
    <row r="1" ht="39.75" customHeight="1" spans="1:10">
      <c r="A1" s="22" t="s">
        <v>183</v>
      </c>
      <c r="B1" s="22"/>
      <c r="C1" s="22"/>
      <c r="D1" s="22"/>
      <c r="E1" s="22"/>
      <c r="F1" s="22"/>
      <c r="G1" s="22"/>
      <c r="H1" s="22"/>
      <c r="I1" s="22"/>
      <c r="J1" s="22"/>
    </row>
    <row r="2" ht="15.75" spans="1:10">
      <c r="A2" s="23" t="s">
        <v>184</v>
      </c>
      <c r="B2" s="57"/>
      <c r="C2" s="57"/>
      <c r="D2" s="58"/>
      <c r="E2" s="58"/>
      <c r="F2" s="59"/>
      <c r="G2" s="59"/>
      <c r="H2" s="59"/>
      <c r="I2" s="72"/>
      <c r="J2" s="26" t="s">
        <v>2</v>
      </c>
    </row>
    <row r="3" ht="38.25" customHeight="1" spans="1:10">
      <c r="A3" s="60" t="s">
        <v>71</v>
      </c>
      <c r="B3" s="60"/>
      <c r="C3" s="60"/>
      <c r="D3" s="60"/>
      <c r="E3" s="60"/>
      <c r="F3" s="60" t="s">
        <v>72</v>
      </c>
      <c r="G3" s="60"/>
      <c r="H3" s="60"/>
      <c r="I3" s="60"/>
      <c r="J3" s="60"/>
    </row>
    <row r="4" ht="53.25" customHeight="1" spans="1:10">
      <c r="A4" s="61" t="s">
        <v>73</v>
      </c>
      <c r="B4" s="61" t="s">
        <v>185</v>
      </c>
      <c r="C4" s="61" t="s">
        <v>186</v>
      </c>
      <c r="D4" s="61" t="s">
        <v>6</v>
      </c>
      <c r="E4" s="27" t="s">
        <v>187</v>
      </c>
      <c r="F4" s="27" t="s">
        <v>73</v>
      </c>
      <c r="G4" s="27" t="s">
        <v>185</v>
      </c>
      <c r="H4" s="27" t="s">
        <v>186</v>
      </c>
      <c r="I4" s="27" t="s">
        <v>6</v>
      </c>
      <c r="J4" s="27" t="s">
        <v>187</v>
      </c>
    </row>
    <row r="5" ht="39" customHeight="1" spans="1:13">
      <c r="A5" s="62" t="s">
        <v>188</v>
      </c>
      <c r="B5" s="63">
        <v>24388</v>
      </c>
      <c r="C5" s="64"/>
      <c r="D5" s="64">
        <v>34399</v>
      </c>
      <c r="E5" s="65"/>
      <c r="F5" s="62" t="s">
        <v>189</v>
      </c>
      <c r="G5" s="63">
        <v>24388</v>
      </c>
      <c r="H5" s="66"/>
      <c r="I5" s="64">
        <v>18971</v>
      </c>
      <c r="J5" s="27"/>
      <c r="M5" s="73"/>
    </row>
    <row r="6" ht="39" customHeight="1" spans="1:13">
      <c r="A6" s="45" t="s">
        <v>190</v>
      </c>
      <c r="B6" s="63">
        <v>15327</v>
      </c>
      <c r="C6" s="64"/>
      <c r="D6" s="67">
        <v>11600</v>
      </c>
      <c r="E6" s="68"/>
      <c r="F6" s="69" t="s">
        <v>191</v>
      </c>
      <c r="G6" s="63">
        <v>12212</v>
      </c>
      <c r="H6" s="70"/>
      <c r="I6" s="67">
        <v>9407</v>
      </c>
      <c r="J6" s="27"/>
      <c r="M6" s="73"/>
    </row>
    <row r="7" ht="39" customHeight="1" spans="1:13">
      <c r="A7" s="65" t="s">
        <v>107</v>
      </c>
      <c r="B7" s="63">
        <v>39715</v>
      </c>
      <c r="C7" s="71"/>
      <c r="D7" s="64">
        <v>45999</v>
      </c>
      <c r="E7" s="65"/>
      <c r="F7" s="65" t="s">
        <v>108</v>
      </c>
      <c r="G7" s="63">
        <v>36600</v>
      </c>
      <c r="H7" s="71"/>
      <c r="I7" s="64">
        <v>28378</v>
      </c>
      <c r="J7" s="27"/>
      <c r="M7" s="73"/>
    </row>
    <row r="8" ht="50.25" customHeight="1" spans="1:13">
      <c r="A8" s="65" t="s">
        <v>24</v>
      </c>
      <c r="B8" s="63">
        <v>34548</v>
      </c>
      <c r="C8" s="64"/>
      <c r="D8" s="64"/>
      <c r="E8" s="65"/>
      <c r="F8" s="65" t="s">
        <v>115</v>
      </c>
      <c r="G8" s="63"/>
      <c r="H8" s="64"/>
      <c r="I8" s="64">
        <v>52169</v>
      </c>
      <c r="J8" s="74"/>
      <c r="M8" s="73"/>
    </row>
  </sheetData>
  <mergeCells count="3">
    <mergeCell ref="A1:J1"/>
    <mergeCell ref="A3:E3"/>
    <mergeCell ref="F3:J3"/>
  </mergeCells>
  <pageMargins left="0.7" right="0.7" top="0.75" bottom="0.75" header="0.3" footer="0.3"/>
  <pageSetup paperSize="9" scale="9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19"/>
  <sheetViews>
    <sheetView showZeros="0" workbookViewId="0">
      <selection activeCell="E2" sqref="E2"/>
    </sheetView>
  </sheetViews>
  <sheetFormatPr defaultColWidth="9" defaultRowHeight="14.25" outlineLevelCol="4"/>
  <cols>
    <col min="1" max="1" width="36.75" customWidth="1"/>
    <col min="2" max="3" width="9" hidden="1" customWidth="1"/>
    <col min="4" max="4" width="10.375" customWidth="1"/>
    <col min="5" max="5" width="78.625" customWidth="1"/>
  </cols>
  <sheetData>
    <row r="1" ht="36.75" customHeight="1" spans="1:5">
      <c r="A1" s="22" t="s">
        <v>192</v>
      </c>
      <c r="B1" s="22"/>
      <c r="C1" s="22"/>
      <c r="D1" s="22"/>
      <c r="E1" s="22"/>
    </row>
    <row r="2" ht="25.5" spans="1:5">
      <c r="A2" s="23" t="s">
        <v>193</v>
      </c>
      <c r="B2" s="43"/>
      <c r="C2" s="25"/>
      <c r="D2" s="25"/>
      <c r="E2" s="26" t="s">
        <v>2</v>
      </c>
    </row>
    <row r="3" ht="25.5" spans="1:5">
      <c r="A3" s="44" t="s">
        <v>73</v>
      </c>
      <c r="B3" s="44" t="s">
        <v>185</v>
      </c>
      <c r="C3" s="44" t="s">
        <v>186</v>
      </c>
      <c r="D3" s="44" t="s">
        <v>6</v>
      </c>
      <c r="E3" s="44" t="s">
        <v>194</v>
      </c>
    </row>
    <row r="4" ht="26.25" customHeight="1" spans="1:5">
      <c r="A4" s="45" t="s">
        <v>188</v>
      </c>
      <c r="B4" s="46">
        <v>723.2</v>
      </c>
      <c r="C4" s="46"/>
      <c r="D4" s="47">
        <v>34398.64</v>
      </c>
      <c r="E4" s="48"/>
    </row>
    <row r="5" ht="26.25" customHeight="1" spans="1:5">
      <c r="A5" s="45" t="s">
        <v>195</v>
      </c>
      <c r="B5" s="46">
        <v>354</v>
      </c>
      <c r="C5" s="49"/>
      <c r="D5" s="50">
        <v>12668</v>
      </c>
      <c r="E5" s="51"/>
    </row>
    <row r="6" ht="26.25" customHeight="1" spans="1:5">
      <c r="A6" s="45" t="s">
        <v>196</v>
      </c>
      <c r="B6" s="46">
        <v>146.5</v>
      </c>
      <c r="C6" s="49"/>
      <c r="D6" s="50">
        <v>1624</v>
      </c>
      <c r="E6" s="51"/>
    </row>
    <row r="7" ht="26.25" customHeight="1" spans="1:5">
      <c r="A7" s="45" t="s">
        <v>197</v>
      </c>
      <c r="B7" s="46">
        <v>6.2</v>
      </c>
      <c r="C7" s="49"/>
      <c r="D7" s="52">
        <v>165.95</v>
      </c>
      <c r="E7" s="51"/>
    </row>
    <row r="8" ht="26.25" customHeight="1" spans="1:5">
      <c r="A8" s="45" t="s">
        <v>198</v>
      </c>
      <c r="B8" s="46">
        <v>55</v>
      </c>
      <c r="C8" s="49"/>
      <c r="D8" s="50">
        <v>1475.69</v>
      </c>
      <c r="E8" s="51" t="s">
        <v>199</v>
      </c>
    </row>
    <row r="9" ht="26.25" customHeight="1" spans="1:5">
      <c r="A9" s="45" t="s">
        <v>200</v>
      </c>
      <c r="B9" s="46">
        <v>161.5</v>
      </c>
      <c r="C9" s="44"/>
      <c r="D9" s="47">
        <v>18315.3</v>
      </c>
      <c r="E9" s="51" t="s">
        <v>201</v>
      </c>
    </row>
    <row r="10" ht="26.25" customHeight="1" spans="1:5">
      <c r="A10" s="45" t="s">
        <v>202</v>
      </c>
      <c r="B10" s="46"/>
      <c r="C10" s="46"/>
      <c r="D10" s="47">
        <v>149.7</v>
      </c>
      <c r="E10" s="48"/>
    </row>
    <row r="11" ht="26.25" customHeight="1" spans="1:5">
      <c r="A11" s="45" t="s">
        <v>203</v>
      </c>
      <c r="B11" s="46">
        <v>1010.7</v>
      </c>
      <c r="C11" s="46"/>
      <c r="D11" s="47">
        <v>18970.69</v>
      </c>
      <c r="E11" s="48"/>
    </row>
    <row r="12" ht="26.25" customHeight="1" spans="1:5">
      <c r="A12" s="45" t="s">
        <v>204</v>
      </c>
      <c r="B12" s="46">
        <v>900</v>
      </c>
      <c r="C12" s="49"/>
      <c r="D12" s="50">
        <v>15135.86</v>
      </c>
      <c r="E12" s="53" t="s">
        <v>205</v>
      </c>
    </row>
    <row r="13" ht="26.25" customHeight="1" spans="1:5">
      <c r="A13" s="45" t="s">
        <v>206</v>
      </c>
      <c r="B13" s="46">
        <v>88.2</v>
      </c>
      <c r="C13" s="49"/>
      <c r="D13" s="50">
        <v>812.36</v>
      </c>
      <c r="E13" s="53" t="s">
        <v>207</v>
      </c>
    </row>
    <row r="14" ht="26.25" customHeight="1" spans="1:5">
      <c r="A14" s="45" t="s">
        <v>208</v>
      </c>
      <c r="B14" s="46">
        <v>22.5</v>
      </c>
      <c r="C14" s="49"/>
      <c r="D14" s="50">
        <v>956.22</v>
      </c>
      <c r="E14" s="53" t="s">
        <v>209</v>
      </c>
    </row>
    <row r="15" ht="26.25" customHeight="1" spans="1:5">
      <c r="A15" s="54" t="s">
        <v>210</v>
      </c>
      <c r="B15" s="46"/>
      <c r="C15" s="49"/>
      <c r="D15" s="55">
        <v>1768.37</v>
      </c>
      <c r="E15" s="53" t="s">
        <v>211</v>
      </c>
    </row>
    <row r="16" ht="29.25" customHeight="1" spans="1:5">
      <c r="A16" s="54" t="s">
        <v>212</v>
      </c>
      <c r="B16" s="46"/>
      <c r="C16" s="49"/>
      <c r="D16" s="55">
        <v>297.88</v>
      </c>
      <c r="E16" s="51"/>
    </row>
    <row r="17" ht="26.25" customHeight="1" spans="1:5">
      <c r="A17" s="54" t="s">
        <v>213</v>
      </c>
      <c r="B17" s="46">
        <v>-287.5</v>
      </c>
      <c r="C17" s="46"/>
      <c r="D17" s="55">
        <v>15427.95</v>
      </c>
      <c r="E17" s="48"/>
    </row>
    <row r="18" ht="26.25" customHeight="1" spans="1:5">
      <c r="A18" s="45" t="s">
        <v>214</v>
      </c>
      <c r="B18" s="46">
        <v>496.7</v>
      </c>
      <c r="C18" s="46"/>
      <c r="D18" s="50">
        <v>6319.5</v>
      </c>
      <c r="E18" s="48"/>
    </row>
    <row r="19" ht="26.25" customHeight="1" spans="1:5">
      <c r="A19" s="56" t="s">
        <v>215</v>
      </c>
      <c r="B19" s="56"/>
      <c r="C19" s="56"/>
      <c r="D19" s="46">
        <v>21747.45</v>
      </c>
      <c r="E19" s="56"/>
    </row>
  </sheetData>
  <mergeCells count="1">
    <mergeCell ref="A1:E1"/>
  </mergeCells>
  <pageMargins left="0.7" right="0.7" top="0.75" bottom="0.75" header="0.3" footer="0.3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http://bbs.mscode.cc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全县财政收入 (2022)</vt:lpstr>
      <vt:lpstr>全县财政支出 (2022)</vt:lpstr>
      <vt:lpstr>县本级财政收入 (2022)</vt:lpstr>
      <vt:lpstr>县本级财政支出 (2022)</vt:lpstr>
      <vt:lpstr>全县基金支出 (2022)</vt:lpstr>
      <vt:lpstr>本级基金支出（2022）</vt:lpstr>
      <vt:lpstr>国有资本收支 (2022）</vt:lpstr>
      <vt:lpstr>社保基金决算表</vt:lpstr>
      <vt:lpstr>医疗</vt:lpstr>
      <vt:lpstr>养老</vt:lpstr>
      <vt:lpstr>镇级支出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龙帝国精品论坛</dc:creator>
  <cp:lastModifiedBy>旻、</cp:lastModifiedBy>
  <cp:revision>1</cp:revision>
  <dcterms:created xsi:type="dcterms:W3CDTF">2010-06-10T09:19:00Z</dcterms:created>
  <cp:lastPrinted>2023-08-17T13:50:00Z</cp:lastPrinted>
  <dcterms:modified xsi:type="dcterms:W3CDTF">2023-09-25T08:48:56Z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38C18AEA054F4DFAA49CDAB9D7453851_13</vt:lpwstr>
  </property>
</Properties>
</file>