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bookViews>
  <sheets>
    <sheet name="2024年度统筹整合财政涉农资金项目明细表" sheetId="4" r:id="rId1"/>
    <sheet name="汉阴县2024年中省财政衔接推进乡村振兴补助资金项目计划备案汇" sheetId="5" r:id="rId2"/>
  </sheets>
  <definedNames>
    <definedName name="_xlnm._FilterDatabase" localSheetId="0" hidden="1">'2024年度统筹整合财政涉农资金项目明细表'!$A$6:$X$232</definedName>
    <definedName name="_xlnm._FilterDatabase" localSheetId="1" hidden="1">汉阴县2024年中省财政衔接推进乡村振兴补助资金项目计划备案汇!$A$6:$Q$91</definedName>
    <definedName name="_xlnm.Print_Titles" localSheetId="0">'2024年度统筹整合财政涉农资金项目明细表'!$1:$6</definedName>
    <definedName name="_xlnm.Print_Area" localSheetId="0">'2024年度统筹整合财政涉农资金项目明细表'!$A$1:$X$232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<sst xmlns="http://schemas.openxmlformats.org/spreadsheetml/2006/main" count="1899" uniqueCount="764">
  <si>
    <t>附表2</t>
  </si>
  <si>
    <t>汉阴县2024年度衔接资金项目明细表</t>
  </si>
  <si>
    <t>单位：万元。</t>
  </si>
  <si>
    <t>项目类型</t>
  </si>
  <si>
    <t>项目名称</t>
  </si>
  <si>
    <t>项目内容及建设规模</t>
  </si>
  <si>
    <t>建设期限（起止时间）</t>
  </si>
  <si>
    <t>绩效目标</t>
  </si>
  <si>
    <t>项目个数</t>
  </si>
  <si>
    <t>项目实施地点</t>
  </si>
  <si>
    <t>脱贫村
（是/否）</t>
  </si>
  <si>
    <t>省级重点帮扶镇（是/否）</t>
  </si>
  <si>
    <t>省级重点帮扶村（是/否）</t>
  </si>
  <si>
    <t>直接受益脱贫人口
（含监测对象）</t>
  </si>
  <si>
    <t>受益总人口</t>
  </si>
  <si>
    <t>财政衔接资金</t>
  </si>
  <si>
    <t>项目
实施单位</t>
  </si>
  <si>
    <t>行业
主管部门</t>
  </si>
  <si>
    <t>财政资金
支持环节</t>
  </si>
  <si>
    <t>镇</t>
  </si>
  <si>
    <t>村</t>
  </si>
  <si>
    <t>户数</t>
  </si>
  <si>
    <t>人数</t>
  </si>
  <si>
    <t>小计</t>
  </si>
  <si>
    <t>中央</t>
  </si>
  <si>
    <t>省级</t>
  </si>
  <si>
    <t>市级</t>
  </si>
  <si>
    <t>县级</t>
  </si>
  <si>
    <t>总计</t>
  </si>
  <si>
    <t>一、产业发展</t>
  </si>
  <si>
    <t>1.生产项目</t>
  </si>
  <si>
    <t>①种植业基地(种植业)</t>
  </si>
  <si>
    <t>汉阴县城关镇麒麟村壮大集体经济农旅融合项目</t>
  </si>
  <si>
    <t>1.新建菊花产业园145亩，翻耕、栽植及施肥。
2.桑园二次提升改造优化品种150亩，翻耕、栽植及施肥。</t>
  </si>
  <si>
    <t>2024年1月-12月</t>
  </si>
  <si>
    <t xml:space="preserve"> 1.，通过土地流转、入社务工等形式带动农户增收，带动受益群众50户320人，其中：脱贫户17户18人，户均增收500元以上；2.村集体年均增收10万元；3.受益脱贫户满意度达到95%以上；4.产权归村集体所有。</t>
  </si>
  <si>
    <t>城关镇</t>
  </si>
  <si>
    <t>麒麟村</t>
  </si>
  <si>
    <t>否</t>
  </si>
  <si>
    <t>农资材料及设备采购、机械施工、人工劳务</t>
  </si>
  <si>
    <t>汉阴县菌粮菜共生套种示范基地建设二期项目</t>
  </si>
  <si>
    <t>新建大棚36个，灌溉管路700米，铺设机耕路350米，建设一层彩钢结构,设备房一座60㎡、围栏1800余米等配套设施。</t>
  </si>
  <si>
    <t>2024年2月-10月</t>
  </si>
  <si>
    <t>通过土地流转和务工可带动直接受益1230人，其中脱贫户110户370人，可提高农户每户增收2000元。</t>
  </si>
  <si>
    <t>双河口镇</t>
  </si>
  <si>
    <t>龙垭村</t>
  </si>
  <si>
    <t>是</t>
  </si>
  <si>
    <t>物资材料采购、机械施工、人工劳务</t>
  </si>
  <si>
    <t>汉阴县2024年培育壮大特色产业项目</t>
  </si>
  <si>
    <t>根据《汉阴县2024年农业（富硒）产业发展奖补办法》，预计对全县800余户通过自主发展种养殖产业的防返贫监测户，按照每户不超过5000元的标准进行奖补；对品牌打造、加工、销售、营销宣传等方面的经营主体予以奖补，每个经营主体不超过30万元。</t>
  </si>
  <si>
    <t>促进产业发展，通过奖补有序带动农户增收，预计带动脱贫户及监测户860余户，户均年增收500元。</t>
  </si>
  <si>
    <t>10个镇</t>
  </si>
  <si>
    <t>全县141个行政村</t>
  </si>
  <si>
    <t>县农业农村局</t>
  </si>
  <si>
    <t>奖补资金</t>
  </si>
  <si>
    <t>汉阴县林业产业经济三年倍增示范点建设项目</t>
  </si>
  <si>
    <t>建设平梁淫羊藿育苗基地10亩，种植示范基地600亩。</t>
  </si>
  <si>
    <t>通过项目实施带动农户务工、土地流转、产业增收，预计受益人口20户60人，其中：带动脱贫人口20户60人，预计户均增收500元以上。</t>
  </si>
  <si>
    <t>平梁</t>
  </si>
  <si>
    <t>酒店、柏杨、沙河、新泗村</t>
  </si>
  <si>
    <t>县林业局</t>
  </si>
  <si>
    <t>材料采购、机械施工、人工劳务</t>
  </si>
  <si>
    <t>②养殖业基地（养殖业）</t>
  </si>
  <si>
    <t>涧池镇蚕桑产业延链发展项目</t>
  </si>
  <si>
    <t>1、对五坪村闲置小学400平方米进行提等改造，建设标准化小蚕共育室 1 处、蚕桑被加工车间 1 处、桑叶茶加工车间1处。
2、改造沥青混凝土路面 600米。
3、购置制茶机1台、恒温炒茶锅1台、消毒机1台、蚕丝被制作机1台、烘干机1台、自动恒温设备2套、冷藏设备1套。</t>
  </si>
  <si>
    <t>2024年2月-6月</t>
  </si>
  <si>
    <t>1、通过项目实施带动农户务工、产业发展、加工销售等方式增收，预计带动脱贫人口52户89人增加收入，预计人均增收600元以上。
2、项目建成后由村集体自主经营，预计村集体年收入5万元，其中70%用于村集体积累，20%用于脱贫户（监测户）分红，10%用于给全体村民分红，按要求向脱贫户（监测户）倾斜。
3.受益人口满意度达到95%以上。
4.产权归村集体所有。</t>
  </si>
  <si>
    <t>涧池镇</t>
  </si>
  <si>
    <t>五坪村</t>
  </si>
  <si>
    <t>县乡村振兴局</t>
  </si>
  <si>
    <t xml:space="preserve">
物资设备材料采购、机械施工、人工劳务</t>
  </si>
  <si>
    <t>铁佛寺镇乡村振兴示范村（四合村）产业基础设施建设项目</t>
  </si>
  <si>
    <t>四合村新建蚕室2处共800余平方米，配套建设消毒池一处、院场硬化50余平方米等基础设施及购买养蚕设备10余套。</t>
  </si>
  <si>
    <t>2024年1月-6月</t>
  </si>
  <si>
    <t>建设期通过劳务务工带动13户75人增收，建成后产权归村集体所有，通过进一步完善蚕室配套设施建设，利益分红的方式带动全村农户收入200元以上/户/年，直接受益脱贫户30户75人。项目建成后能够使农户满意度95%以上。</t>
  </si>
  <si>
    <t>铁佛寺镇</t>
  </si>
  <si>
    <t>四合村</t>
  </si>
  <si>
    <t>物资材料采购、
种畜采购、
机械施工、
人工劳务</t>
  </si>
  <si>
    <t>村企合作产业生态养殖项目</t>
  </si>
  <si>
    <t>3座水库水产养殖基础设施建设，配备增氧机8台，自动控制器22台、投饵机22台、拦网4张、网箱44张、钓台804平方米、浮桥一座、发电机1台，绿化、生产管理用房等，养殖过程中需要投入苗种、饲料、渔药、人工及电费等。</t>
  </si>
  <si>
    <t>2024年1月-10月</t>
  </si>
  <si>
    <t>1.带动7个村集体增收不少于5000元；2.带动脱贫群众30户，户均增收1000元。</t>
  </si>
  <si>
    <t>城关镇、平梁镇</t>
  </si>
  <si>
    <t>县乡村振兴集团</t>
  </si>
  <si>
    <t>汉阴县水利局</t>
  </si>
  <si>
    <t>物资设备材料采购、人工劳务服务</t>
  </si>
  <si>
    <t>铁佛寺镇长沟村养鸡场建设项目</t>
  </si>
  <si>
    <t>长沟村四组新建养鸡场厂房一处700平方米（厂房结构为钢架结构加砖墙），及基础设备配套建设（喂食、喂水、消毒等设备10余套，堰渠修复400余米等）。</t>
  </si>
  <si>
    <t>2024年3月-9月</t>
  </si>
  <si>
    <t>通过带动周边农户务工，收购本村周边群众农产品，降低农产品销售成本，可提高农户收入300元/人/年，直接受益脱贫8户20人，建成后群众满意度达95%以上，产权归村集体所有，年增加村集体收入1万元。</t>
  </si>
  <si>
    <t>长沟村</t>
  </si>
  <si>
    <t>中坪村一组养殖圈舍粪便收集加工、青储饲料加工厂房建设及相关配套项目</t>
  </si>
  <si>
    <t>新建120平方厂房砖木机构，厂房内部地面硬化，材质为C30砼，厚度0.2米，配套建设12千瓦干湿分离机及12千瓦饲料粉碎机各一套，配备新建100立方青储饲料室一个，四周及底部硬化材质为C30砼，厚度0.2米。</t>
  </si>
  <si>
    <t>2024年2月-12月</t>
  </si>
  <si>
    <t>通过务工、促进产品销售等方式，带动群众135人，其中：脱贫户20户63人，户均增收700元；村集体年增收10万元；受益人口满意度达到95%以上；.产权归村集体所有。</t>
  </si>
  <si>
    <t>观音河镇</t>
  </si>
  <si>
    <t>中坪村</t>
  </si>
  <si>
    <t>物资设备材料采购、机械施工、人工劳务服务</t>
  </si>
  <si>
    <t>铁佛寺镇四合村庭院经济和蚕桑产业链建设项目</t>
  </si>
  <si>
    <t>对四合村庭院经济提升改造，拆除破旧设施、修缮花坛。（广场入口文化标牌1套，太阳能路灯5套，环保垃圾桶2套，危桥护栏拆除接及新建护栏40余米等）新建蚕桑产业链展示区1处，并配套相关基础设施建设等（广场地面修复提升800余㎡，文化宣传栏14套，蚕具40余套等）。</t>
  </si>
  <si>
    <t>通过带动周边农户务工和产品销售等方式，提高农户收入300元/人/年，直接收益脱贫户35户128人，并实现村集体收入1万元，产权归村集体所有，建成后群众满意度达95%以上。</t>
  </si>
  <si>
    <t>东方希望双乳镇江河养殖I场供电项目</t>
  </si>
  <si>
    <t xml:space="preserve">新建柱上断路器1台，新建计量装置1台。
新立杆塔16基，其中φ190*12m水泥杆8基，φ190*15m水泥杆4基，06B1-J4塔铁4基。
</t>
  </si>
  <si>
    <t>1.建成年出栏6.25万头生猪育肥场一个，年产值可达2.5亿元。带动50户，解决100人就业，其中脱贫户10户，20人，户均增收1000元；2.产权归村上所有；3.受益脱贫户满意度95%以上。</t>
  </si>
  <si>
    <t>双乳镇</t>
  </si>
  <si>
    <t>双乳村</t>
  </si>
  <si>
    <t>物资设备材料采购</t>
  </si>
  <si>
    <t>东方希望双乳镇江河养殖II场供电项目</t>
  </si>
  <si>
    <t>发展生猪养殖配套建设。新组立12m电杆7根，10m电杆1根，利用旧杆2基，建设10kV线路0.750km，线路采用150mm2绝缘导线架设。</t>
  </si>
  <si>
    <t>2024年1月-11月</t>
  </si>
  <si>
    <t>1.建成年出栏6.25万头生猪育肥场一个，年产值可达2.5亿元。带动50户，解决100人就业，其中脱贫户4户12人，户均增收1000元；2.产权归村上所有；3.受益脱贫户满意度95%以上。</t>
  </si>
  <si>
    <t>③水产养殖业发展</t>
  </si>
  <si>
    <t>2024年漩涡镇发扬村老旧堰塘改造养鱼项目</t>
  </si>
  <si>
    <t>发展高密度养鱼，改造原老旧堰塘1个，新建8米*1.5米高位水池4处，配备2千米供水管道等配套设施。</t>
  </si>
  <si>
    <t>通过劳务用工、岗位开发等方式预计带动脱贫户15户60人，户均增收800元以上；带动周边农户产业发展；产权属村集体所有；受益人口满意度达95%以上。</t>
  </si>
  <si>
    <t>漩涡镇</t>
  </si>
  <si>
    <t>发扬村</t>
  </si>
  <si>
    <t>物资材料采购、人工劳务</t>
  </si>
  <si>
    <t>④林草基地建设</t>
  </si>
  <si>
    <t>⑤休闲农业与乡村旅游</t>
  </si>
  <si>
    <t>漩涡镇2024年发扬村壮大村集体经济项目（汉阴县凤堰古梯田景区田园农舍建设项目——元白）</t>
  </si>
  <si>
    <t>通过村集体投资入股的方式，将资金投入汉阴县汉漩众联实业有限公司，在双河村三组改造民房4处1000余平方米，建设汉阴县凤堰古梯田景区田园农舍建设项目，企业管理运营，村级收益分红。</t>
  </si>
  <si>
    <t>1.项目建成后由杭州宿集天造文旅有限公司与村委会共同成立运营管理公司进行合理化运营；2.收益额分配方式：按照合同签订分配方式进行，收益资金将汇入村集体合作社，村集体合作在将受益的60%用于进行村内农旅、产业发展、公益事业发展，40%用于脱贫户（含监测户）分红；3、预计村集体经济年收入10万元以上，预计带动村内农户就近务工45户，户均增收1000元以上。村内其他农户通过土地流转、售卖农副产品、土特产等增加收入，户均增收800元以上，同时为村内农家乐引流带客；4、产权归村集体所有。</t>
  </si>
  <si>
    <t>县文广旅游局</t>
  </si>
  <si>
    <t>资金入股</t>
  </si>
  <si>
    <t>双乳镇千亩荷塘产业园道路改造项目</t>
  </si>
  <si>
    <t>对荷塘内原老旧道路进行提升改造，全长2.3千米（包含新修0.3千米），宽度为4米，弱电入地500米。</t>
  </si>
  <si>
    <t>通过项目实施，促进当地农旅融合发展，带动合作社及农户农副产品销售，预计方便周边200余人群众生活，同时带动脱贫户40户120人就近就业，人均增收300元以上。</t>
  </si>
  <si>
    <t>漩涡镇2024年三塘村壮大村集体经济项目（汉阴县凤堰古梯田景区田园农舍建设项目——元白）</t>
  </si>
  <si>
    <t>1.项目建成后由杭州宿集天造文旅有限公司与村委会共同成立运营管理公司进行合理化运营； 2.收益额分配方式：按照合同签订分配方式进行，收益资金将汇入村集体合作社，村集体合作在将受益的60%用于进行村内农旅、产业发展、公益事业发展，40%用于脱贫户（含监测户）分红；3、预计村集体经济年收入10万元以上，预计带动村内农户就近务工45户，户均增收1000元以上。村内其他农户通过土地流转、售卖农副产品、土特产等增加收入，户均增收800元以上，同时为村内农家乐引流带客；4、产权归村集体所有。</t>
  </si>
  <si>
    <t>三塘村</t>
  </si>
  <si>
    <t>双河口镇花田里农旅融合发展项目（幸和村发展壮大村集体经济项目）</t>
  </si>
  <si>
    <t>农旅融合发展，对花田里基础设施完善，改造龙家院子500平方米，安装路灯20盏，老院子进行整体开发，收储闲置农房进行改造提升，提升步道150米。</t>
  </si>
  <si>
    <t>项目建成后进一步改善古镇旅游基础设施条件，建成后产权归村集体所有，带动幸和村的冬桃、猕猴桃、蜂糖李等村集体产业增收，按期按30%的比例分红。直接受益人口1150人，通过务工带动脱贫人口80户350人就业增收，人均达5000元。</t>
  </si>
  <si>
    <t>幸和村</t>
  </si>
  <si>
    <t>汉阳镇集镇社区2024年壮大村集体经济项目</t>
  </si>
  <si>
    <t>1.通过国企统一对全镇34家经营主体进行规划，改造店面门头，发展农家乐2家；2.完善河堤广场基础设施，购买移动餐车10辆，打造江边夜市。</t>
  </si>
  <si>
    <t>2024年9月-11月</t>
  </si>
  <si>
    <t>1.通过国企统一规划经营性主体，发展农家乐、江边夜市，带动当地居民务工增收；2.提供就业岗位，直接带动脱贫人口和监测户共计10户40人受益，户均增收500元以上。</t>
  </si>
  <si>
    <t>汉阳镇</t>
  </si>
  <si>
    <t>集镇社区</t>
  </si>
  <si>
    <t>机械施工、人工劳务服务、物资材料采购</t>
  </si>
  <si>
    <t>涧池镇军坝村壮大集体经济项目</t>
  </si>
  <si>
    <t>通过投资入股的方式，投入到乡村振兴集团子公司汉阴县众联强村实业有限公司，共同开发建设涧池镇军坝村渔业产业农旅融合发展项目，按照运营计划，建设1个240㎡美食产业基地，对房屋进行改造提升、露台茅草棚12套、栽种藤本月季4275株、安装鱼塘生态安全围栏855m等。进行对外招租，整体运营。</t>
  </si>
  <si>
    <t>2024年3月-7月</t>
  </si>
  <si>
    <t>1.通过村集体组织与国有公司合作开发固定分红模式，每年按照年化利率不低于4%向村集体进行分红，分红资金按照1：3：6模式，即10%作为风险金，30%作为壮大村集体经济，60%向群众进行分红（脱贫户，监测户享有优先分红权利）2、由国有公司整体开发涧池镇军坝村渔业产业农旅融合发展项目，该项目建设后，按照入股资金比例，划分产权；3、项目建设期，通过务工，直接带动一般农户20户，脱贫户15户，增加农户工资性收入，800元/户以上，直接受益160人。3.项目完成后农户满意度95%达到以上。</t>
  </si>
  <si>
    <t>军坝村</t>
  </si>
  <si>
    <t>涧池镇美食产业孵化中心发展壮大村集体经济项目</t>
  </si>
  <si>
    <t>依托国企带镇村，发展美食产业，由五星村、新华村股份经济合作社对本村5户闲置农房进行收储，收储后通过整体改造提升，发展庭院餐厅2处，建成涧池美食产业孵化中心，总建筑面积约1000㎡，占地面积约580㎡，其中150万元用于建设五星村庭院餐厅，50万元用于建设新华村庭院餐厅，所形成的资产归五星村、新华村集体，形成资产通过资产注入入股方式投入到乡村振兴集团子公司汉阴县众联强村实业有限公司，由企业进行管理运营，培育美食产业业态，进行营业增收。所获得收益，按照投入比例进行分红，促进村集体经济发展。</t>
  </si>
  <si>
    <t>2024年6月-9月</t>
  </si>
  <si>
    <t>1.通过分红壮大村集体经济收入，年增加收入8万元以上；2.提供岗位，带动脱贫户28户务工，户均增收600元以上；3.受益人口满意度达95%以上；4.形成资产归资金投入村所有。</t>
  </si>
  <si>
    <t>五星村、新华村</t>
  </si>
  <si>
    <t>蒲溪镇东升村壮大村集体经济项目</t>
  </si>
  <si>
    <t>新建灌溉水渠2条236m，分水口4座；新建护岸墙145m；邻河段旧路挡墙加固180m；新建重力式挡土墙196m。新建3口堰塘修建放水闸；新建3座小型拦水坝工程；新建1道涵洞、清理淤泥1处池塘。</t>
  </si>
  <si>
    <t>通过对水利设施的建设，带动农户发展种植。产权归村集体所有。修建期可提高农户收入150元/人/年，修建成后可提高农户收入200元以上/人/年，受益的脱贫户、监测户共58户124人，共受益320人，项目完成后农户满意度95%达到以上。</t>
  </si>
  <si>
    <t>蒲溪镇</t>
  </si>
  <si>
    <t>东升村</t>
  </si>
  <si>
    <t>物资设备材料采购、人工劳务</t>
  </si>
  <si>
    <t>双河口镇幸和村老街文旅融合发展项目（发展壮大村集体经济项目）</t>
  </si>
  <si>
    <t>村股份合作社对古镇老街10户闲置农房进行收储，注入双汉实业有限公司进行开发，建设2层177.5平米结构主体房屋一栋，改造提升房屋90平方，作为营业商铺，培育成业态，进行营业增收，其他房屋拆除后改造成公共区域。</t>
  </si>
  <si>
    <t>2024年5月-12月</t>
  </si>
  <si>
    <t>项目务工带动15人，人均增收8000元，通过资产注入国企公司，年分红10万元以上。解决剩余劳动力15人务工增收。</t>
  </si>
  <si>
    <t>三柳村田园综合体三产融合发展示范园项目</t>
  </si>
  <si>
    <t>完善稻田时光农旅融合点配套设施，增设凳子、石条等，打造健康步道200米；配套完善综合体周边排水渠300米，改造提升人居环境200米，铺设沥青路面一条500米，治理排污管道1处。</t>
  </si>
  <si>
    <t>2024年5月-11月</t>
  </si>
  <si>
    <t>改善人居环境面貌，提升全村整体基础设施，方便群众生产生活，通过农旅融合发展，带动合作社龙虾，水稻销售，及草莓采摘等，预计村集体年增收8万元，资产形成后归村集体所有。</t>
  </si>
  <si>
    <t>三柳村</t>
  </si>
  <si>
    <t>物资材料采购、
人工劳务、机械施工</t>
  </si>
  <si>
    <t>千亩荷塘电力改造项目</t>
  </si>
  <si>
    <t>对荷塘内原老旧线路改迁，1.10kv改造线路1.055km，新立水泥杆18基，迁移250kVA变压器一台。拆除老旧线路2.512km。2.低压入地，改造总长度0.714km。</t>
  </si>
  <si>
    <t>2024年3月-12月</t>
  </si>
  <si>
    <t>通过项目实施，改良周边群众用电，同时为产业发展用电提供便利。对农旅融合产业发展起到推进作用，从而带动周边群众增收。</t>
  </si>
  <si>
    <t>铁佛寺镇2024年安坪村、长沟村壮大集体经济项目（“渔乐湾”田园综合体建设）</t>
  </si>
  <si>
    <t>通过村集体投资入股的方式，将资金投入到汉阴县恒立实业有限责任公司，在集中村打造“渔乐湾”田园综合体，对集中村的民宿改建100余平方米，修建步道235米，金属篱笆524米。</t>
  </si>
  <si>
    <t>2024年6月-10月</t>
  </si>
  <si>
    <t>建成后资产归属集中村，由企业运营管理，村级分红收益。建设期通过务工带动50人就业，提高务工农户收入2000元，年增加村集体收入5.5万元，项目建成后能够使农户满意度95%以上。</t>
  </si>
  <si>
    <t>集中村</t>
  </si>
  <si>
    <t>物资材料采购、
人工劳务</t>
  </si>
  <si>
    <t>⑥光伏电站建设</t>
  </si>
  <si>
    <t>2.加工流通项目</t>
  </si>
  <si>
    <t>①农产品仓储保鲜冷链基础设施建设</t>
  </si>
  <si>
    <t>26</t>
  </si>
  <si>
    <t>2024年汉阴县城关镇月河村农产品仓储保鲜冷链基础设施建设项目</t>
  </si>
  <si>
    <t>地面硬化140㎡，建设仓储冷链气调库120㎡，安装15P4缸制冷机组1套、10P4缸制冷机组1套、全自动气调一体机1台，配套冷风机、空压机、加湿器等设备。</t>
  </si>
  <si>
    <t>1.项目建成后吸纳20人稳定就业，年人均增收2000元以上。流转45户农户土地300亩，年户均增收1000元。2.187户农户以资金入股，项目收益后按占股分红。3.受益脱贫户满意度在95%以上。4.产权按照股份由村集体和合作社共有，集体份额比重占主导，壮大集体经济。总受益脱贫人口187户870人，其中监测户19人</t>
  </si>
  <si>
    <t>月河村</t>
  </si>
  <si>
    <t>建筑材料及设备物资采购、机械施工、人工劳务</t>
  </si>
  <si>
    <t>27</t>
  </si>
  <si>
    <t>2024年汉阴县城关镇中堰村农副产品加工储存基础设施建设项目</t>
  </si>
  <si>
    <t>农副产品加工管理配套用房建设230㎡、农副产品储存、分拣、包装厂房车间建设450㎡、附属设备用房230㎡及水电改造，配套中转场地硬化400㎡、排水沟、化粪池等；饮水管道安装110米，配套检查井4座；李子园、黄桃园管护，深翻、除草、施肥75亩等。</t>
  </si>
  <si>
    <t>项目建成后可以为200亩黄桃、100亩蜂糖李、70亩蔬菜大棚的产品解决储存、包装场地问题，能够有效延长产品销售时间，形成错峰销售。同时可带动务工就业10人 。带动总受益群众88户350人，其中：直接带动脱贫户监测户27户85人，户均增收500元以上。资产权属为村集体所有。</t>
  </si>
  <si>
    <t>中堰村</t>
  </si>
  <si>
    <t>28</t>
  </si>
  <si>
    <t>凤柳村壮大村集体经济产业提升项目</t>
  </si>
  <si>
    <t>配套建设凤柳村气调库附属用房80平方米，硬化场地600平方米，挡坎30米；铺设金银花产业园防草100亩；对150亩猕猴桃产业园实施灌溉，水肥一体化，打造智慧果园。</t>
  </si>
  <si>
    <t>通过业态运营气调库，每年给村集体带来租金1.2万元，带动本村脱贫户25人长期在气调库务工增收，月增收2000元左右，金银化、猕猴桃产业园带动脱贫户75户240人务工，人均增6000元，形成后的资产属于凤柳村集体，村集体增收5万元，按期按30%的比例分红。</t>
  </si>
  <si>
    <t>凤柳村</t>
  </si>
  <si>
    <t>29</t>
  </si>
  <si>
    <t>汉阴县果蔬加工仓储物流交易中心配套设施建设项目</t>
  </si>
  <si>
    <t>配套建设包材库一个，规格为单层现浇钢筋混凝土框架结构建筑521.64平方米，主体平面柱尺寸16*32米，一层层高8米，抗震等级4级；购置果蔬仓储物流卸货设施平台11台套。</t>
  </si>
  <si>
    <t>2024年1月-5月</t>
  </si>
  <si>
    <t>预计年存储交易果蔬1万吨，直接解决就业人口50人，后续通过提供就业岗位、农产品购销等方式带动农户80户255人，其中脱贫户35户102人，户均增收800元以上。该项目建成后权属为汉阴县乡村振兴集团有限公司所有。</t>
  </si>
  <si>
    <t>小街村</t>
  </si>
  <si>
    <t>县农业园区</t>
  </si>
  <si>
    <t>30</t>
  </si>
  <si>
    <t>汉阴县2024年壮大村集体经济发展项目（四期）</t>
  </si>
  <si>
    <t>按每村70万元的资金规模投入7个村集体，通过以投资入股形式投入月河工业园区投资开发有限公司发展预制菜等产业，建设标准化厂房2栋，总建筑面积11000平米，完善厂区道路，给排水等配套设施。</t>
  </si>
  <si>
    <t>2024年6月-12月</t>
  </si>
  <si>
    <t>1.增加10个村集体经济收入，年分红不低于4.2%。 2.带动150户增收800元以上。3.产权归村集体所有。</t>
  </si>
  <si>
    <t>城关镇、漩涡镇、铁佛寺镇、蒲溪镇</t>
  </si>
  <si>
    <t>五一村、朝阳村、龙泉村、鳌头村、高峰村、铜钱村、胜利村</t>
  </si>
  <si>
    <t>汉阴县经开区</t>
  </si>
  <si>
    <t>②加工业</t>
  </si>
  <si>
    <t>铁佛寺镇2024年产业园基础设施提升项目</t>
  </si>
  <si>
    <t>新建集中村黄桃产业加工管理配套设施用房150余平方米（砖混结构）。集中、长沟、安坪产业路提升改造1000余米。（宽4米、厚18CM）</t>
  </si>
  <si>
    <t>通过劳务务工和产品销售等方式，提高农户收入200元/人/年，直接收益脱贫户55户270人。项目建成后产权归属于项目所在村，建成后使群众满意度达95%以上。</t>
  </si>
  <si>
    <t>集中村
长沟村
安坪村</t>
  </si>
  <si>
    <t>涧池镇五坪村壮大村集体经济项目</t>
  </si>
  <si>
    <t>通过村集体投资入股的方式，将资金投入到汉阴县众联强村实业有限公司，建设涧池镇卤菜深加工项目,在涧池镇东坝村购置厂房1557.91平方米（国有土地宗地面积2012.32平方米），采取工程措施按照卤菜深加工车间标准要求对厂房主体外观修缮加固改造746平方米，水电改造746平方米，场地提升改造462平方米，生产车间改造452平方米，门厅改造37平方米达到前店后厂的使用标准。</t>
  </si>
  <si>
    <t>2024年2月-9月</t>
  </si>
  <si>
    <t>1、通过项目实施带动农户务工、产业发展、加工销售、入股分红等方式增收，预计带动脱贫人口62户89人增加收入，预计人均增收500元以上。
2、该项目建设后，按照入股资金比例划分产权；通过村集体组织与国有公司合作开发固定分红模式，每年按照年化利率不低于4%向村集体进行分红，分红资金按照1：3：6模式壮大村集体经济。
3、项目完成后农户满意度达到95%以上。
4、项目建成投产后，委托第三方有资质的公司进行资产评估，评估后按照各自投资比例确定各自所占资产股权，。</t>
  </si>
  <si>
    <t>物资设备材料采购、机械施工、人工劳务</t>
  </si>
  <si>
    <t>涧池镇栋梁村壮大集体经济项目</t>
  </si>
  <si>
    <t>栋梁村</t>
  </si>
  <si>
    <t>沙河村壮大村集体经济项目（一期）</t>
  </si>
  <si>
    <t>在沙河二组小学院业建设果疏烘干，包装，销售一体化工程，改扩建社区工厂内外30O平方米，采购商用豆腐机1台，气泡消毒洗莱机1台，蒸煮锅1台，灭菌锅1个，双式真空包装机1台，滚揉机1台，根茎类切莱机1台，毛刷消洗去皮机1台，薯条切割机1台，不锈钢盆4个，塑料周转盒6个。</t>
  </si>
  <si>
    <t>2024年3月-6月</t>
  </si>
  <si>
    <t>1.农户就近务工及产业发展，带动农户增收600元以上。2.收购本村周边群众农产品，降低农产品销售成本，亩均增值50元以上3.可带动农户365户865人，其中受益脱贫户110户320人，满意度95%以上。4.国企带镇村运营分红，壮大村集体经济。建成后产权归村集体所有。</t>
  </si>
  <si>
    <t>平梁镇</t>
  </si>
  <si>
    <t>沙河村</t>
  </si>
  <si>
    <t>865</t>
  </si>
  <si>
    <t xml:space="preserve">设备采购 投资入股   </t>
  </si>
  <si>
    <t>蒲溪镇汉仓屠宰场及系列产品加工厂输电线路项目</t>
  </si>
  <si>
    <t>新增 ZA-1-CX-D1,变压器 12m,100kVA 变压器1套;新建高压熔断器3只；新建柱上断路器1套;新建交流避雷器3台;</t>
  </si>
  <si>
    <t>1.建成年屠宰100万头屠宰场一个，同时建成肝素钠提取有机肥生产线一条，带动30户，解决60人就业，其中脱贫户4户12人，户均增收1500元；2.产权归村上所有；3.受益脱贫户满意度95%以上。</t>
  </si>
  <si>
    <t>蒲溪村</t>
  </si>
  <si>
    <t>汉阳镇2024年壮大集体经济项目</t>
  </si>
  <si>
    <t>新建蔬菜及肉类粗加工生产线1条，成品库房-冷冻库（8000*6900*2500）1座，购置3台大型双门外推车式蒸箱（XYZX-200B-HY）、3台电蒸汽发生器（J-ZQFSQ-96）、1台蛋饺机（HLDJ-4000-HY）、1台杀菌专用微波强化杀菌设备（YQ18S-06-HY，8000*1450*1470）、2台排油烟高压后倾离心风柜（GLD-HC 25" 15KW）等相关配套设施。</t>
  </si>
  <si>
    <t>1.通过新建冷库1座，购置蒸箱、蛋饺机等配套设备，推动汉阳特色蒸盆子产业发展，提高汉阳美食影响力；2、带动全镇15个村种养殖业发展，开拓辖内居民土猪、土鸡、土鸡蛋、蔬菜等销售渠道；3、带动镇内脱贫人口150户500人直接受益，累计受益总人口达800人。4、产权归集体所有，人均增收500元以上。</t>
  </si>
  <si>
    <t>汉阳镇蒸盆速食加工厂三通一平项目</t>
  </si>
  <si>
    <t>对拟建工厂原场地旧房屋（约1516.92㎡）进行拆除；建设场地土方开挖（基底面积约2500.93㎡）；架设专变（安装400KVA变压器及500m线路架设）等内容。</t>
  </si>
  <si>
    <t>2024年8月-9月</t>
  </si>
  <si>
    <t>1.通过建设，可有效带动群众务工就业，带动25户68人受益；2.项目建成后受益群众满意度达98%以上；3.建成后产权归集体所有。</t>
  </si>
  <si>
    <t>长岭村</t>
  </si>
  <si>
    <t>2024年漩涡镇凤堰茶业产业园提质增效项目</t>
  </si>
  <si>
    <t>对200亩凤堰茶叶产业园进行绿色标准化茶园改造提升，购置炒干机2台、理条机2台、揉捻机2台、摇青机2台等茶叶加工设备。</t>
  </si>
  <si>
    <t>2024年10月-12月</t>
  </si>
  <si>
    <t>通过劳务用工、岗位开发等方式预计带动农户30户100人，其中脱贫户25户75人，户均增收200元；带动周边农户产业发展；受益人口满意度达95%以上。</t>
  </si>
  <si>
    <t>堰坪村</t>
  </si>
  <si>
    <t>设备采购</t>
  </si>
  <si>
    <t>漩涡镇金星村壮大村集体经济茶叶加工厂项目</t>
  </si>
  <si>
    <t>改建茶叶加工场470平方米，采购1台茶叶滚筒杀青机、1台网带回潮机、1套茶叶输送机、4台茶叶理条机等茶叶生产相关设备。</t>
  </si>
  <si>
    <t>1.预计带动村集体增收4万元，年底按村集体收益分配方案予以分红；2.通过劳务用工、村集体分红等方式预计带动脱贫户43户152人，户均增收500元以上；3.产权属村集体所有；4.受益人口满意度达95%。</t>
  </si>
  <si>
    <t>金星村</t>
  </si>
  <si>
    <t>漩涡镇2024年茨沟村壮大集体经济项目</t>
  </si>
  <si>
    <t>建设占地300㎡的菜籽油生产加工厂房一处。房屋结构为钢结构、砌加气块。</t>
  </si>
  <si>
    <t>1.预计带动村集体增收3万元，年底按村集体收益分配方案予以分红；2.预计通过劳务用工、村集体分红等方式预计带动脱贫户40户142人，户均增收400元以上；3.产权属村集体所有；4.受益人口满意度达95%。</t>
  </si>
  <si>
    <t>茨沟村</t>
  </si>
  <si>
    <t>铁佛寺镇2024年共同村壮大集体经济项目</t>
  </si>
  <si>
    <t>建设熏鸡加工厂房300平方米（砖+钢架结构），院场硬化100平方米及挡坎20余立方米并购置烘干设备1套和冷冻保鲜设备1套。</t>
  </si>
  <si>
    <t>通过带动周边农户务工和产品销售等方式，建设期可提高农户收入300元/人/年，直接收益脱贫户28户97人，并每年实现村集体收入2万元。产权归村集体所有，建成后群众满意度达95%以上。</t>
  </si>
  <si>
    <t>共同村</t>
  </si>
  <si>
    <t>铁佛寺镇双喜村粮油加工建设项目</t>
  </si>
  <si>
    <t>厂房建设250㎡（砖+钢架结构），购置油料加工机械一台、打米加工机器一台、面粉加工机器一台、面条加工机械一台、红薯粉条加工机械设备一台</t>
  </si>
  <si>
    <t>建设期通过劳务务工、收购本村周边群众农产品等方式，可提高脱贫户13户年均增收4000元，村集体年增收5万元。建成后产权归村集体所有，项目建成后能够使农户满意度95%以上</t>
  </si>
  <si>
    <t>双喜村</t>
  </si>
  <si>
    <t>铁佛寺镇安坪村香椿及粮食作物分拣、加工、烘干厂房建设项目</t>
  </si>
  <si>
    <t>安坪村二组村部后新建砖混烘干室40平方米，新建砖混分拣厂房及加工厂房120余平方米，硬化场地350余平方米，修建浆砌挡砍450余立方米，硬化道路30余米。</t>
  </si>
  <si>
    <t>建设期通过劳务务工和产品销售等方式，可带动农户1391人，其中受益脱贫户30户30人提高脱贫户收入400元/人/年，村集体年增收2万元。建成后产权归村集体所有。项目建成后能够使农户满意度95%以上</t>
  </si>
  <si>
    <t>安坪村</t>
  </si>
  <si>
    <t>观音河镇猕猴桃产业深加工项目</t>
  </si>
  <si>
    <t>对观音河村加工厂房改造修缮，平整附属场地硬化460平方米，材质为C30砼，厚度为0.2米。修缮建筑面积600平方米，附属场地300平方米，材质为C30砼，厚度为0.2米，建成加工生产线一条，分拣机、削皮机、震动运输机、榨汁机、等设备各1台，车间无菌化处理设备1套。</t>
  </si>
  <si>
    <t>改善产业园区发展条件，硬化产业园区道路，通过土地流转、入社务工，等形式带动45户每户增收1000元，并解决32户126人道路出行安全问题。产权归村集体所有，每年为集体增收10万元以上。</t>
  </si>
  <si>
    <t>观音河村</t>
  </si>
  <si>
    <t>南窑村壮大村集体经济项目</t>
  </si>
  <si>
    <t>大米基地堰渠修复700米。通过投资入股的方式，投入到乡村振兴集团子公司汉阴县荷韵实业有限责任公司，共同开发建设双乳镇农副产品及农旅融合发展项目，按照运营计划，建设1个350㎡砖混结构农副产品展销中心。</t>
  </si>
  <si>
    <t>通过项目实施，可壮大村集体经济，促进合作社及农户农副产品销售额显著增长，项目形成的资产归村集体所有。预计带动脱贫户25户120人年均增收200元以上，为农户提供就业岗位。</t>
  </si>
  <si>
    <t>南窑村</t>
  </si>
  <si>
    <t>双乳村壮大村集体经济项目</t>
  </si>
  <si>
    <t>荷叶茶基地建设。通过投资入股的方式，投入到乡村振兴集团子公司汉阴县荷韵实业有限责任公司，共同开发建设双乳镇农副产品及农旅融合发展项目，按照运营计划，建设1个350㎡砖混结构农副产品展销中心。</t>
  </si>
  <si>
    <t>通过项目实施，可壮大村集体经济，促进合作社及农户农副产品销售额显著增长，项目形成的资产归村集体所有。预计带动脱贫户130人、一般农户320人年均增收200元以上，为农户提供就业岗位。</t>
  </si>
  <si>
    <t>③市场建设和农村物流</t>
  </si>
  <si>
    <t>④品牌打造和展销平台</t>
  </si>
  <si>
    <t>双河口镇幸和村农产品销售中心（发展壮大村集体经济项目）</t>
  </si>
  <si>
    <t>对古镇500平方米农产品销售店进行改造提升，改造提升展区内的各类功能室，安装空调，配备农产品展销柜，延长村集体农产品销售链，对水电实行改造。</t>
  </si>
  <si>
    <t>通过带动务工受益810人，其中脱贫户85户245人，人均增收5000元；项目建成后解决剩余劳动力25人就业增收，人均3万元；有效带动各合作社、家庭农场及农户农产品销售，建成后产权归村集体所有，预计带动幸和村集体年增收3万元，按期按30%的比例分红。</t>
  </si>
  <si>
    <t>消费帮扶销售中心建设项目</t>
  </si>
  <si>
    <t>建设钢构消费帮扶线下展销馆350平方米，建设“GO汉阴”线上商城一个，上架汉阴县80余家企业350余款产品，通过线上商城下单销售或预售农产品，商城链接“832平台”、建行善融等平台，一站式采购汉阴农产品，带动消费帮扶，助力乡村振兴。</t>
  </si>
  <si>
    <t>继续落实好上级消费帮扶政策，通过消费帮扶增加脱贫群众为目的。精选具有汉阴特色的农产品、文创产品、扶贫产品，通过订单生产、生产托管、产品代销、保护价收购等方式，建立契约型、股权型联结机制，探索产业帮扶利润分配模式，多渠道促进脱贫群众稳定增收。采取“公司＋基地＋农户”的方式，开展消费帮扶。带动脱贫户、“三类户”增收通过线上线下销售，预计年销售3000万元以上。建成后资产归属汉阴县供销合作社联合社。</t>
  </si>
  <si>
    <t>果园村</t>
  </si>
  <si>
    <t>汉阴县供销联社</t>
  </si>
  <si>
    <t>3.配套设施项目</t>
  </si>
  <si>
    <t>①小型农田水利设施及产业配套基础设建设</t>
  </si>
  <si>
    <t>平梁镇2024年兴隆村堰塘水毁改造修复工程</t>
  </si>
  <si>
    <t>兴隆村一组堰塘清淤1处、渠道档坎及排水沟修复土方开挖1254方、以及道路硬化180米（18cm厚C30混凝土）</t>
  </si>
  <si>
    <t>2024年1月-2月</t>
  </si>
  <si>
    <t>1.为村民生产用水提供保障；2.可带动农户45户186人，建设期间可带动脱贫户20户78人，人均增收300元以上；3.有助于项目受益群众满意度；4.项目建成后产权归村集体所有。</t>
  </si>
  <si>
    <t>兴隆村</t>
  </si>
  <si>
    <t>机械施工、人工劳务服务</t>
  </si>
  <si>
    <t>汉阴县双乳镇江河村生猪养殖供水工程</t>
  </si>
  <si>
    <t>新建拦河坝1座规格长28米， 宽2.5米 顶宽1.5米，高2米，蓄水6000方； 集水井1座，规格高2米，直径4米，蓄水125立方，管网2.3公里，浮筒取水设施1套，泵房2座。</t>
  </si>
  <si>
    <t>通过项目实施，进一步完善产业配套，促进当地生猪养殖产业发展，预计带动40户120人群就业及产业发展，其中脱贫户就近就业12户38人，年均增收500元以上。项目形成的资产归村集体所有</t>
  </si>
  <si>
    <t>江河村</t>
  </si>
  <si>
    <t>漩涡镇牛耕文化产业园建设项目</t>
  </si>
  <si>
    <t>项目建设主要内容包括，敞口屋牛耕文化园改造200㎡、砂石路3.5米宽长200米、混凝土步道2米宽长400米、钢架木塑游步道4米宽60米长、新建牛棚及管理用房220㎡等。</t>
  </si>
  <si>
    <t>2023年10月-12月</t>
  </si>
  <si>
    <t>1.带动农户35户120人，其中通过劳务用工、旅游开发等方式预计带动脱贫户25户80人，户均增收500元以上；2.产权归集体所有；3.受益人口满意度达95%以上。</t>
  </si>
  <si>
    <t>东河村</t>
  </si>
  <si>
    <t>蒲溪镇先锋村富硒粮油产业渠道建设项目</t>
  </si>
  <si>
    <t>新建灌溉水渠及损毁水渠修复8条4759m，分水口95座；渠道防护加固修建重力式挡土墙30m。</t>
  </si>
  <si>
    <t>通过对水利设施的建设，带动275户农户发展种植。产权归村集体所有。修建期可提高农户收入150元/人/年，修建成后可提高农户收入200元以上/人/年，受益的脱贫户、监测户共9户12人，共受益450人，项目完成后农户满意度95%达到以上。</t>
  </si>
  <si>
    <t>先锋村</t>
  </si>
  <si>
    <t>②产业园（区）</t>
  </si>
  <si>
    <t>城关镇五一村牡丹园产业配套设施项目</t>
  </si>
  <si>
    <t>建设牡丹产业园花卉科普及仓储用房，钢筋混凝土框架结构，2层394平方米。</t>
  </si>
  <si>
    <t>1.通过土地流转带动受益群众户均增收500元以上；
2.通过园区务工形式，带动农户人均增收600元；
3.共带动52户 182人，其中脱贫户23户 66人。
4.提高受益户满意度98%。
5.产权归村集体所有</t>
  </si>
  <si>
    <t>五一村</t>
  </si>
  <si>
    <t>物资设备及材料采购、机械施工、人工劳务</t>
  </si>
  <si>
    <t>2024年汉阴县城关镇中堰村农业信息一体化配套设施建设项目</t>
  </si>
  <si>
    <t>笃敬产业园40亩2期大棚蔬菜配套设施提升（农业智能信息化系统、水肥一体化改造、病虫害防治、视频网络融合、大棚通风改造及无土化栽培系统等）。</t>
  </si>
  <si>
    <t>1.完善园区功能布局，带动产业发展效率提升。2.通过完善园区功能布局，提供10个就业岗位，增加农户纯收入19200元/年/人。3.通过建设道路解决500人生活出行问题。4.通过提升道路等级，带动周边经济发展，拉动村集体经济。5.通过土地流转形式提升80户增加纯收入500元/户。带动总受益群众90户375人，其中：直接带动脱贫户监测户27户85人，户均增收500元以上；6.产权归村集体所有</t>
  </si>
  <si>
    <t>建筑材料及设备物资采购、机械施工、人工劳务服务</t>
  </si>
  <si>
    <t>观音河镇义兴村猕猴桃产业园水肥一体化项目</t>
  </si>
  <si>
    <t>在义兴村一、三、七、八组新建200亩猕猴桃园水肥一体化设施，建拦河坝1处（截渗坝、防渗墙、集水井）、架设380V供电线路、配电柜、埋设◎63mmPE管道抽水至高位水池；灌溉工程对猕猴桃园实施水肥一体化倒灌微喷，在猕猴桃园上侧新建泵房和操作间1间（安装水质过滤及肥料输配设备1套）、建150m³钢筋砼高位水池1口。</t>
  </si>
  <si>
    <t>带动50户120人，其中脱贫户15户27人。通过务工、促进产品销售等方式带动户均增收500元以上，群众满意度达到95%以上。产权归村集体所有，集体增收5万元以上。</t>
  </si>
  <si>
    <t>义兴村</t>
  </si>
  <si>
    <t>观音河镇药王村产业配套建设项目</t>
  </si>
  <si>
    <t>1.在一组、观音河主河道新建水源工程集水井3个，埋设◎90-63-50mmPE管道至高位水池；
2.对全村300亩猕猴桃园区新建水肥一体化设施。</t>
  </si>
  <si>
    <t>带动45户136人，其中脱贫户15户32人。通过务工、促进产品销售等方式，带动户均增收300元以上，群众满意度达到95%以上。产权归村集体所有，集体增收5万元以上。</t>
  </si>
  <si>
    <t>药王村</t>
  </si>
  <si>
    <t>观音河镇合心村产业配套建设项目</t>
  </si>
  <si>
    <t>新建50亩猕猴桃园水肥一体化设施；.新建烘茧灶电力配套设施，烘茧灶一台及配套电路设施等。</t>
  </si>
  <si>
    <t>通过务工、促进产品销售等方式，带动58户201人，其中脱贫户15户25人受益增收人均300元；受益人口满意度达到95%以上。产权归村集体所有，集体增收5万元以上。</t>
  </si>
  <si>
    <t>合心村</t>
  </si>
  <si>
    <t>汉阴县山林经济经营主体创建项目</t>
  </si>
  <si>
    <t>市级林业龙头企业创建以300亩苗木花卉产业园栽植等科学管护奖补8万元；汉江香脆李标准化种植示范基地170亩香脆李施肥、管护等奖补5万元；林下蜂养护管理、基地租赁和新发展蜂养殖50箱，林下养蜂累计达到360箱等奖补5万元</t>
  </si>
  <si>
    <t>项目区带动受益人口18户54人，其中：带动脱贫人口18户54人，预计户均增收500元以上。</t>
  </si>
  <si>
    <t>平梁、汉阳</t>
  </si>
  <si>
    <t>新河村、界牌村、金红村</t>
  </si>
  <si>
    <t>汉阴县嘉木茶
叶现代农业园市级航母园区建设项目</t>
  </si>
  <si>
    <t>项目建设内容：1.改造提升茶园 200 亩，取得“富硒+有机”认证；2.改（扩）建茶叶生产加工车间 700 ㎡，完善绿茶、果蜜红茶、桑叶茶生产加工设备；3.建设包装生产车间 1 个，购置安装色选机、三角袋茶包机、自动包装机及
其他设备；4.建设展示营销中心 1 个，搭建线上销售直播带货平台 3 个、电商直播间 1 个。</t>
  </si>
  <si>
    <t>项目可新增就业岗位2人，人均年收入2.5万元以上，茶园管理通过务工或土地流转可带动37户。茶园用工可直接就业35人，人均年增收2000元以上。</t>
  </si>
  <si>
    <t>西岭村</t>
  </si>
  <si>
    <t>汉阴县七叶莲鑫聚蔬菜现代农业园区市级园区建设项目</t>
  </si>
  <si>
    <t>购置智能果蔬分拣设备 1 套，配套蔬果仓储转移设备1台套；改造植物科普体验馆改1100㎡。</t>
  </si>
  <si>
    <t>通过项目建设和运营，可新增固定就业岗位3人，人均年收入2万元；带动临时就业30人，人均年增收2000元，其中，带动脱贫户10人，人均增收2000元。</t>
  </si>
  <si>
    <t>紫云村</t>
  </si>
  <si>
    <t>汉阴县漩涡凤堰生态现代农业园区市级园区建设项目</t>
  </si>
  <si>
    <t>1.改造提升有机富硒水稻标准化示范基地300亩，引进新品种，增施生物有机肥，使用生物农药及诱虫板等绿色防控技术统一病虫害防治、通过喷施富硒营养液生物强化技术增硒补硒，使基地生产的稻谷达到有机富硒标准。
2.改造厂房500平方米，购置红外线色选机一套，新建大米料仓2个，购置不锈钢托盘150个；
3.做好有机产品认证复审和富硒产品认证，加大品牌宣传推广力度，提升品牌的知名度和市场竞争力。</t>
  </si>
  <si>
    <t>项目建成后，可新增就业岗位3人，人均年收入2.8万元，通过“公司+农户”方式带动34户以上农户参与有机富硒水稻订单生产，参与订单水稻生产的农户亩可节本增效500元以上。户均增收1000元以上。</t>
  </si>
  <si>
    <t>涧池镇
漩涡镇</t>
  </si>
  <si>
    <t>民主村
东河村</t>
  </si>
  <si>
    <t>李家台社区壮大集体经济蔬菜深加工销售配套设施建设项目</t>
  </si>
  <si>
    <t>1.新建蔬菜深加工和储存用房100㎡，完成蔬菜初、深加工区建设、电气设备安装、给排水工程建设。2.成品包装材料及包装设备配备安装。3.建设李家台社区产品线上销售直播宣传及展售设施。</t>
  </si>
  <si>
    <t>1.带动受益总人口80户340人，其中：带动脱贫人口67户286人，预计带动户均增收10万元以上；2.预计社区集体年均增收10万元以上；3.受益脱贫户满意度达到90%；4.产权归社区集体所有。</t>
  </si>
  <si>
    <t>李家台社区</t>
  </si>
  <si>
    <t>涧池镇麻柳村金花宫产业园提升改造项目</t>
  </si>
  <si>
    <t>对目前已建成150亩（桃园、李子园、石榴园、30亩鱼塘）园区内周边沟渠、路边、鱼塘坝坎进行修缮加固，其中浆砌石档护面420m3，渠道改造980m，D30管涵30个，鱼塘加装增氧机5套、投食机5套，及其他配套设施。</t>
  </si>
  <si>
    <t>1、改善园区周边环境，增加园区经济效益，壮大村集体经济。2、带动52户农户增收，其中预计脱贫群众10户36人，人均增收600元/人/年。3、受益人口满意度达到95%以上。4、产权归麻柳村集体所有。</t>
  </si>
  <si>
    <t>麻柳村</t>
  </si>
  <si>
    <t>长坝村花果产业园基础设施建设项目</t>
  </si>
  <si>
    <t>在长坝村打造海棠园观光基地，培育多品种海棠苗木；建设海棠种植基地，修建生产步道2.7km、排水沟1.8km、渠道995米、混凝土村道45平方米、雨水沟30米；混凝土管道铺设25米；扩宽改造便民桥1座；栽种沿途2公里道路海棠行道树350棵。</t>
  </si>
  <si>
    <t>1.建设期间通过组织务工预计可带动脱贫户20户44人，人均增收300元以上；2.提升产业发展，壮大村集体经济</t>
  </si>
  <si>
    <t>长坝村</t>
  </si>
  <si>
    <t>4.产业服务支撑项目</t>
  </si>
  <si>
    <t>①智慧农业</t>
  </si>
  <si>
    <t>2024年汉阴县城关镇中堰村智慧大棚三期及研学教育一二三产融合发展建设项目</t>
  </si>
  <si>
    <t>农旅融合综合体硬装、软装及钢结构平台搭建70㎡；竹影小舍竹屋搭建52㎡，配套步道、绿化、池塘及排水管道建设；建设半坡日光暖棚2280㎡，安装温室内保温系统1472㎡；其他配套设施建设。</t>
  </si>
  <si>
    <t>1.完善建设农旅综合体，推广体验当地富硒美食产品，带动周边农户发展特色产品种植积极性促进集体产业发展，增加集体经济稳步增长。
2.通过项目实施，带动周边产业发展，
通过土地流转增加农户收入550元/户
3.提供长期就业岗位，36000元/年/人
4.务工带动农户190户686人，其中脱贫户 57户170人。
5.产权归村集体所有</t>
  </si>
  <si>
    <t>②科技服务</t>
  </si>
  <si>
    <t>③人才培养</t>
  </si>
  <si>
    <t>④农业社会化服务</t>
  </si>
  <si>
    <t>5.金融保险配套项目</t>
  </si>
  <si>
    <t>①小额贷款贴息</t>
  </si>
  <si>
    <t>2024年汉阴县脱贫人口及监测户小额信贷贴息（含互助资金协会借款贴息）</t>
  </si>
  <si>
    <t>脱贫人口及监测户小额信贷贴息（含互助资金协会借款贴息）。</t>
  </si>
  <si>
    <t>对发展产业小额贷款、互助资金协会借款农户进行贴息</t>
  </si>
  <si>
    <t>各相关镇</t>
  </si>
  <si>
    <t>各相关村</t>
  </si>
  <si>
    <t>脱贫人口及监测户小额信贷、互助资金协会借款利息补贴</t>
  </si>
  <si>
    <t>②小额信贷风险补偿金</t>
  </si>
  <si>
    <t>③新型经营主体贷款贴息</t>
  </si>
  <si>
    <t>④其他</t>
  </si>
  <si>
    <t>6.高质量庭院经济</t>
  </si>
  <si>
    <t>①庭院特色种植</t>
  </si>
  <si>
    <t>2024年庭院经济发展项目</t>
  </si>
  <si>
    <t>按照2022年20号文件及2023年6号文件为依据，对59个示范村果树、藤蔓类及养殖类采购，种养殖奖补政策和标准。一是按照统一规划、统一品种的要求，对农户自愿发展的庭院林(瓜)果品种(每户一般控制在5-15株)，按照种苗政府补贴 80%，个人承担20%进行补助。对需免费提供种苗的农户，由农户和村集体经济组织签订合作协议，种植果树达到盛产期后，按照产量的20%(或折合现金)上交村委会，作为村集体经济收入，连续执行5年。二是对发展藤蔓立体种植的农户(每户一般控制在4-10平方米)，镇村统一建设标准，经验收合格后按照建造费用每平方米30元进行奖补，每户奖补金额最高不超过 300元。三是对发展畜禽养殖的，标准化鸡笼、免笼按每立方米60元进行奖补，每户奖补金额最高不超过600元;对订单养兔的，协调龙头企业可先提供兔仔(每户一般控制在20-50只)，农户每只交纳押金20元，企业按市场价订单收购时退还押金;有条件的农户可在房后建陆基高位水池养鱼，有关企业可无偿提供养殖设备,农户根据规模大小支付设备安装费用2000元左右。</t>
  </si>
  <si>
    <t>促进产业发展，预计带动5000户增收，其中带动直接受益户200余户，脱贫户80余户，监测户10余户，户均增收1200元.</t>
  </si>
  <si>
    <t>59个庭院经济示范村</t>
  </si>
  <si>
    <t>500</t>
  </si>
  <si>
    <t>种苗采购、物资设备材料采购、人工劳务</t>
  </si>
  <si>
    <t>②庭院特色养殖</t>
  </si>
  <si>
    <t>③庭院特色手工</t>
  </si>
  <si>
    <t>④庭院特色休闲旅游</t>
  </si>
  <si>
    <t>⑤庭院生产生活服务</t>
  </si>
  <si>
    <t>7.新型农村集体经济发展项目</t>
  </si>
  <si>
    <t>新型农村集体经济发展项目</t>
  </si>
  <si>
    <t>涧池镇新华村集体经济合作社渔业产业园提升项目</t>
  </si>
  <si>
    <t>对产业园50亩鱼塘进行清淤，加固，防渗处理，加装护栏650米，改造3.0亩的标准苗种孵化池及保温大棚，建设30个直径5米宽路基高位鱼池，并完善产业园生产道路、供电、供水、排水、增氧。</t>
  </si>
  <si>
    <t>1、通过项目实施带动农户务工、产业发展、订单销售、分红等方式增收，预计带动脱贫人口145户160人增加收入，预计人均增收300元以上。
2、项目建成后由村集体自主经营，预计村集体年收入5万元，其中70%用于村集体积累，20%用于脱贫户（监测户）分红，10%用于给全体村民分红，按要求向脱贫户（监测户）倾斜。
3、受益人口满意度达到95%以上。
4、产权归村集体所有。</t>
  </si>
  <si>
    <t>新华村</t>
  </si>
  <si>
    <t>蒲溪镇胜利村猕猴桃产业园提升项目（壮大村集体经济）</t>
  </si>
  <si>
    <t>胜利村二三八组猕猴桃产业园产业路长1500米宽3.3米铺设砂石路，便于猕猴桃的采摘、运输；猴桃产业园80亩后期灌溉，主管道长2800米，分支管道长11000米。2座集水井，电缆线敷设400米，混凝土渠道200余米，沉淀池5座。</t>
  </si>
  <si>
    <t>2024年2月-7月</t>
  </si>
  <si>
    <t>建设期可提高农户收入400元/户/年，建成后可提高农户收入500元以上/户/年。项目能够便利猕猴桃采摘，方便游客观光.解决胜利村二三八组猕猴桃产业园80亩后续灌溉难问题，项目建成后能够使农户满意度95%以上，进一步提高全村产业发展。</t>
  </si>
  <si>
    <t>胜利村</t>
  </si>
  <si>
    <t>城关镇前进村壮大集体经济农旅融合项目</t>
  </si>
  <si>
    <t>塘坝档坎修复300立方米，新建库坝硬化路300米，实心塑木钓台15个及钓台路面、防护栏杆。</t>
  </si>
  <si>
    <t>1.改善产业园区发展条件，丰富园区农旅融合内容，通过土地流转、入社务工等形式带动农户增收带动受益群众75户185人，其中：脱贫户23户39人，户均增收1000元以上；                                       2.预计社区集体年均增收5万元以上，受益脱贫户满意度达到95%以上；                                    3.产权归村集体所有。</t>
  </si>
  <si>
    <t>前进村</t>
  </si>
  <si>
    <t>建筑材料物资采购、机械施工、人工劳务服务</t>
  </si>
  <si>
    <t>蒲溪村公星村农光旅高密度养鱼项目</t>
  </si>
  <si>
    <t>公星村五六组堰塘清淤20亩、迎水坡面加固修复、塘边防护栏杆 356 米，新建垂钓钓台56 座、碎花拼石路面 317.5 平方米；陆基高位养鱼池30个及园区引水、配水及配套排污管道、增氧设施等配套设施。</t>
  </si>
  <si>
    <t>1、解决水产养殖基地基础设施薄弱问题，带动群众增收。2带动周边群众在建设期内通过务工增收，建成后通过售卖农副产品等增收，其中：脱贫户31户125人，预计年均户增收200元，形成资产归村集体所有，群众满意度达95%</t>
  </si>
  <si>
    <t>公星村</t>
  </si>
  <si>
    <t>汉阴县双乳镇新塘村产业园壮大村集体经济项目</t>
  </si>
  <si>
    <t>发展黄桃100亩；猕猴桃产业园改造提升102亩，102亩水泥桩网架设施，水肥一体喷灌设施202亩（PE110主管道2000米，PE63管道4000米，灌溉支管7000米，自动化施肥系统1套，过滤、增压系统1套、智能自控及量测系统1套，阀门检修井12座）。</t>
  </si>
  <si>
    <t>预计增加30余个就岗位，带动一般户50户150人，其中脱贫人口30户60余人就近务工，人均月收入增收500元以上，壮大村集体经济，年均增收30万元以上。项目形成的资产归村集体所有</t>
  </si>
  <si>
    <t>新塘村</t>
  </si>
  <si>
    <t>种苗采购、物资设备材料采购、机械施工、人工劳务服务</t>
  </si>
  <si>
    <t>汉阴县2024年壮大村集体经济发展项目（一期）</t>
  </si>
  <si>
    <t>按每村上七、泗发、健康村每村100万元，三坪村80万元的资金规模投入村集体，通过以投资入股形式投入汉阴县供销联社发展安康果蜜红、绿茶精制、富硒白茶及黄茶生产、茶多酚提取等产业。</t>
  </si>
  <si>
    <t>通过投资入股，自主发展产业的方式带动农户增收。一是吸纳脱贫户，监测户到公司务工，增加工资性收入。二是通过收购鲜茶叶提高农户生产性经营收入。三是按照总入股资金每年度不低于5%进行分红。产权归村集体所有</t>
  </si>
  <si>
    <t>漩涡镇、汉阳镇、城关镇</t>
  </si>
  <si>
    <t>上七村、泗发村、健康村、三坪村</t>
  </si>
  <si>
    <t>县供销联社</t>
  </si>
  <si>
    <t>二郞村壮大村集体经济项目</t>
  </si>
  <si>
    <t>入股国企（乡村振兴集团），投入到汉阴县果蔬加工仓储物流交易中心，用于配套建设保鲜库及分选车间建设。</t>
  </si>
  <si>
    <t>1.按照年收益3%-5%分红，村集体收益年4万元以上，2.按照1.3.7模式分红，3.村集体经济壮大、群众分红，直接受益52户156人，4.项目完成后农户满意度95%达到以上。5.形成资产归资金投入村所有。</t>
  </si>
  <si>
    <t>二郞村</t>
  </si>
  <si>
    <t>沙河村壮大村集体经济项目（二期）</t>
  </si>
  <si>
    <t>1.按照年收益3%-5%分红，村集体收益年4万元以上，2.按照1.3.7模式分红，村集体经济壮大、群众分红，3.直接受益45户135人，项目完成后农户满意度95%达到以上。5.形成资产归资金投入村所有。</t>
  </si>
  <si>
    <t>双乳镇双乳村2024年壮大村集体经济项目（二期）</t>
  </si>
  <si>
    <t>对双乳村六组荷塘景区老街重点区域外立面及环境进行统一规划改造，完善基础配套设施，打造小龙虾美食一条街；发展以小龙虾美食为主的特色农家乐2家，对有其他经营意愿的经营主体进行统一规划改造。</t>
  </si>
  <si>
    <t>1.通过国企统一规划经营性主体，发展农家乐、美食一条街，国企带动+农户自筹的方式带动当地居民务工增收；2.提供就业岗位，直接带动脱贫人口和监测户共计15户49人受益，户均增收2500元以上。3.壮大村集体经济收入，年均增收50万元以上。</t>
  </si>
  <si>
    <t>漩涡镇2024年堰坪村壮大村集体经济项目（农副产品供销）</t>
  </si>
  <si>
    <t>村集体投入资金，建设农副产品供销产业带，带动周边农户农副产品产销增收。一是改造提升堰坪、茨沟村农家乐20户；二是改建闲置房屋140余平方，建成农副产品供销平台1处。</t>
  </si>
  <si>
    <t>1.通过分红壮大村集体经济，年增加收入2万元以上；2.产权属于村集体所有；3.受益人口满意度达95%以上；4.通过劳务用工、村集体分红、农副产品销售等方式，预计带动农户50户175人，其中脱贫户20户70人，户均年增收400元。</t>
  </si>
  <si>
    <t>堰坪村
茨沟村</t>
  </si>
  <si>
    <t>双乳镇新塘村壮大村集体经济项目项目</t>
  </si>
  <si>
    <t>按运营计划对双乳镇千亩荷塘景区内2处房屋进行改造装修，总面积220㎡，用做乡村咖啡馆。</t>
  </si>
  <si>
    <t>1、通过项目实施，促进当地农旅融合发展，促进合作社及农户农副产品销售，预计带动周边群众年均增收500元以上；2、壮大村集体经济收入，年均增收20万元以上.</t>
  </si>
  <si>
    <t>二、就业项目</t>
  </si>
  <si>
    <t>1.务工补助</t>
  </si>
  <si>
    <t>①交通费补助</t>
  </si>
  <si>
    <t>79</t>
  </si>
  <si>
    <t>跨省就业一次性交通补助。</t>
  </si>
  <si>
    <t>落实省外务工人员交通补贴14050人，每人500元。</t>
  </si>
  <si>
    <t>2024年6月-11月</t>
  </si>
  <si>
    <t>鼓励群众外出就业增收，拨付一次性跨省交通补助，预计带动14050人就业。</t>
  </si>
  <si>
    <t>各镇</t>
  </si>
  <si>
    <t>各村</t>
  </si>
  <si>
    <t>交通补贴</t>
  </si>
  <si>
    <t>80</t>
  </si>
  <si>
    <t>跨县就业一次性交通补助</t>
  </si>
  <si>
    <t>落实省内跨县务工人员交通补贴1650人，200元每人。</t>
  </si>
  <si>
    <t>鼓励群众外出就业增收，拨付一次性跨县交通补助，预计带动1650人就业。</t>
  </si>
  <si>
    <t>②生产奖补、劳务补助等</t>
  </si>
  <si>
    <t>2.就业</t>
  </si>
  <si>
    <t>①帮扶车间（特色手工基地）建设</t>
  </si>
  <si>
    <t>②技能培训</t>
  </si>
  <si>
    <t>81</t>
  </si>
  <si>
    <t>汉阴县脱贫群众劳动技能培训暨创业孵化基地项目</t>
  </si>
  <si>
    <t>对太行村四坊项目进行改造升级，建设培训教室2座，服务中心一座，原废弃太行小学改造为餐厅；购置教学培训设施设备，计划年培训2000人；为10个镇子公司及月河经开区建设零工驿站等。</t>
  </si>
  <si>
    <t>1、年培训2000人次；2、带动脱贫户37户年均年增收500元以上。3、场地租金带动村集体增收10000元以上。4、产权归乡村振兴集体所有。</t>
  </si>
  <si>
    <t>太行村</t>
  </si>
  <si>
    <t>物资材料采购、
机械施工、
人工劳务</t>
  </si>
  <si>
    <t>③以工代训</t>
  </si>
  <si>
    <t>3.创业</t>
  </si>
  <si>
    <t>①创业培训</t>
  </si>
  <si>
    <t>②创业奖补</t>
  </si>
  <si>
    <t>4.乡村工匠</t>
  </si>
  <si>
    <t>①乡村工匠培育培训</t>
  </si>
  <si>
    <t>②乡村工匠大师工作室</t>
  </si>
  <si>
    <t>③乡村工匠传习所</t>
  </si>
  <si>
    <t>5.公益性岗位</t>
  </si>
  <si>
    <t>公益性岗位</t>
  </si>
  <si>
    <t>新设公益性岗位1271个。包括乡村公益性岗位990个、易地搬迁社区公益性岗位81个、易地搬迁安置小区乡村公益性岗位200个。</t>
  </si>
  <si>
    <t>开发公益性岗位安置1271名脱贫人口及帮扶监测对象就业共计资金973万元，帮助就业困难群体就近就地就业增收。</t>
  </si>
  <si>
    <t>各相关村
（社区）</t>
  </si>
  <si>
    <t>县人社局</t>
  </si>
  <si>
    <t>公益性岗位补贴</t>
  </si>
  <si>
    <t>2024年汉阴县管水员公岗项目</t>
  </si>
  <si>
    <t>开发农村供水管水员公益岗位80个</t>
  </si>
  <si>
    <t>开发农村供水管水员80个，通过项目实施保障群众饮水条件。</t>
  </si>
  <si>
    <t>县水利局</t>
  </si>
  <si>
    <t>三、乡村建设行动</t>
  </si>
  <si>
    <t>1.农村基础设施（含产业配套基础设施）</t>
  </si>
  <si>
    <t>①村庄规划编制（含修编）</t>
  </si>
  <si>
    <t>84</t>
  </si>
  <si>
    <t>2024年汉阴县实用性村庄规划编制项目（一期）</t>
  </si>
  <si>
    <t>乡村建设规划先行，按要乡村建设需要，对省级重点帮扶村及有乡村建设任务的村，结合当地风土人情、自然环境等进行村庄规划编制，每村按照15万元标准。</t>
  </si>
  <si>
    <t>为乡村建设提供前期规划的技术支持，推动乡村振兴发展。产权归村集体所有。</t>
  </si>
  <si>
    <t>涧池镇、平梁镇、铁佛寺镇、观音河镇、双河口镇</t>
  </si>
  <si>
    <t>五坪村、栋梁村、二郎村、沙河村、安坪村、观音河村、中坪村、龙垭村、凤柳村、幸和村</t>
  </si>
  <si>
    <t>县自然资源局</t>
  </si>
  <si>
    <t>规划编制</t>
  </si>
  <si>
    <t>85</t>
  </si>
  <si>
    <t>2024年汉阴县实用性村庄规划编制项目（二期)</t>
  </si>
  <si>
    <t>乡村建设规划先行，按要乡村建设需要，对省级重点帮扶村及有乡村建设任务的村，结合当地风土人情、自然环境等进行村庄规划编制。</t>
  </si>
  <si>
    <t>城关镇、涧池镇、平梁镇、蒲溪镇、双乳镇</t>
  </si>
  <si>
    <t>月河村、三坪村、三元村、中堰村、太平村、中坝村、西坝村、新华村、清河村、棉丰村、新河村、兴隆村、小街村、公星村、东升村、先锋村、新塘村</t>
  </si>
  <si>
    <t>②农村道路建设（通村路、通户路、小型桥梁等）</t>
  </si>
  <si>
    <t>涧池镇灾后重建项目</t>
  </si>
  <si>
    <t>涧池镇东风等13个村水毁道路修复M7.5浆砌石7749.1方、C30砼路面修复245方。</t>
  </si>
  <si>
    <t>1、改善沿线群众出行条件，缩短平均出行时间0.5小时。
2、受益脱贫户满意度达到95%以上。3、产权归村集体所有。</t>
  </si>
  <si>
    <t>东风村等13个村</t>
  </si>
  <si>
    <t>县交通局</t>
  </si>
  <si>
    <t>汉阳镇2024年产业路修复项目</t>
  </si>
  <si>
    <t>1.笔架村茶叶产业路破损修复600米；                           2.长新村2、3、5组茶叶产业路硬化长2800米、宽3米、厚0.18米。     
3.健康村六组700米产业路硬化，宽3米，厚0.18米；                     
4.松林村10组硬化蜂糖李产业路1000米；</t>
  </si>
  <si>
    <t>1.通过对笔架村、长新村、健康村、松林村产业道路的建设，推动本村产业发展，带动农户90人务工增收，人均增收800元，带动农产品销售，200户588人受益，其中脱贫户112户365人；2.建成后产权归村集体所有，由笔架村、长新村、健康村、松林村负责管护。</t>
  </si>
  <si>
    <t>笔架村      长新村  健康村  松林村</t>
  </si>
  <si>
    <t>平梁镇清河路口及清河至义河水毁道路修复项目</t>
  </si>
  <si>
    <t>道路需修护挡墙5处，处理路面面板14处。对损坏的道路面板进行拆除、修复合计 2783.93平方米，道路沿线排水不畅处新增设钢筋混凝土涵管6 处，合计34米。</t>
  </si>
  <si>
    <t>2024年1月-4月</t>
  </si>
  <si>
    <t>1.完成全部建设内容，解决群众生产生活出行难题，改善居民生产生活条件；2.可带动农户151户320人，其中脱贫户82户261人，建设期间通过组织务工预计可带动50户206人，人均增收300元以上；3.有助于项目受益群众满意度；4.项目建成后产权归村集体所有。</t>
  </si>
  <si>
    <t>清河村</t>
  </si>
  <si>
    <t>平梁镇清河村至义河村便民桥改造提升项目</t>
  </si>
  <si>
    <t>平梁镇清河村至义河村K4+200米便民桥拓宽改建项目。拼宽一座1-16米现浇空心板，桥面宽度6米，空心板梁高85厘米。</t>
  </si>
  <si>
    <t>1.完成全部建设内容解决三个村的群众生产生活出行和产业发展难题；2.解决群众急难愁盼问题；3.可带动农户156户320人，其中脱贫户35户118人，有助于项目受益群众满意度。4.项目建成后产权归村集体所有。</t>
  </si>
  <si>
    <t>蔡家河村至义河村便民桥改造提升项目</t>
  </si>
  <si>
    <t>蔡家河村4、双叉河便民桥加装安全护栏及桥面铺装。新建9组便民桥一座，桥梁总长15.04米，桥梁净宽4.5米，总宽5.5米，引线长18.46米，修复双叉桥面长12米，宽4米。修复蔡家河村4组桥面，宽度4米，长10米。</t>
  </si>
  <si>
    <t>1.完成全部建设内容解决的群众生产生活出行和产业发展难题；2.解决群众急难愁盼问题；3.可带动农户169户391人，其中脱贫户78户260人，有助于项目受益群众满意。4.项目建成后产权归村集体所有。</t>
  </si>
  <si>
    <t>蔡家河</t>
  </si>
  <si>
    <t>义河村2024年基础设施补短项目</t>
  </si>
  <si>
    <t>义河村三组拆迁安置点新建通组路长250米，宽3.5米。新建1座便民桥1-7.5米，桥宽5米；义河村四组产业路硬化长420米，宽3.5米，道路改造70米。</t>
  </si>
  <si>
    <t>1.通过项目的实施解决三组群众生产生活出行和产业发展难题；可带动农户121户215人，其中脱贫户45户142人，2.有助于项目受益群众满意度。4.项目建成后产权归村集体所有。</t>
  </si>
  <si>
    <t xml:space="preserve">义河村 </t>
  </si>
  <si>
    <t>双河口镇幸和村农旅产业配套设施建设项目</t>
  </si>
  <si>
    <t>新建防护工程700米，景观草阶工程130m²，儿童沙坑工程150m²，绿化工程10000m²，室外弱电工程450米，购置室外路灯60套，道路工程500m²，雨污水工程800米，7.5浆砌片石挡墙工程300.0m³。</t>
  </si>
  <si>
    <t>改善火棺子树村的出行条件，直接受益600人，其中通过带动脱贫户务工68户180人，每人增加务工收入2600元，带动双河口古镇旅游发展。</t>
  </si>
  <si>
    <t>幸和村、火棺子树村</t>
  </si>
  <si>
    <t>蒲溪镇蒲溪村十一组道路建设项目</t>
  </si>
  <si>
    <t>实施雨污分流管道500余米，换填软基2000立方米，完成道路20CM厚水泥稳定碎(砾)石层1000平方米和20CM厚C30混凝土路面900平方米。</t>
  </si>
  <si>
    <t>1.通过实施道路建设，改善人居环境，提升蒲溪村十一组沿线居民生活条件，直接受益32户74人；2.建成后连接红色教育基地，提高出行条件；3.受益人口达95%以上；4.产权归村集体所有。</t>
  </si>
  <si>
    <t>汉阳镇2024年交大路、漩汉路道路修复改造项目</t>
  </si>
  <si>
    <t>漩汉路、长健路、乱石沟路沿线修复破损路面88处6119.6㎡，修复涵洞6处，在乱石沟双岔河段修建桥梁1座，修建修复M7.5浆砌石挡墙1029.35m³。</t>
  </si>
  <si>
    <t>2024年8月-11月</t>
  </si>
  <si>
    <t>1.通过对交大路、漩汉路路面、涵洞、挡墙的修复，保障当地农户出行安全，带动务工增收，1108户脱贫人口受益；2.受益人口满意度达98%以上；3.建成之后产权归村集体所有。</t>
  </si>
  <si>
    <t>交通村 金红村 大坝村 长岭村 笔架村</t>
  </si>
  <si>
    <t>涧池镇王家河村通村道路综合提升项目</t>
  </si>
  <si>
    <t>对通村破损道路进行拓宽改造升级，长1.52km，宽5米，包括18cm，C30现浇混凝混凝土面层3474平方米，路边石210立方米，土方开挖9300立方米，石方开挖4000立方米，M7.5号浆砌石档砍1600立方米，C20现浇混凝土边沟60立方米，5cm中粒式沥青混凝土7860立方米，10处1-0.80m钢筋混凝土圆涵管及其他辅助设施。</t>
  </si>
  <si>
    <t>1.通过劳务务工，带动群众20户30人，其中：脱贫户10户20人，户均增收500元；2.受益人口满意度达到98%以上；3.产权归村集体所有。</t>
  </si>
  <si>
    <t>王家河村</t>
  </si>
  <si>
    <t>义河村2024年道路硬化项目</t>
  </si>
  <si>
    <t>义河村9、10、11组道路硬化C30砼路面长1100米，宽3.5米，厚度0.18米。</t>
  </si>
  <si>
    <t>2024年2月-5月</t>
  </si>
  <si>
    <t>1.完成全部建设内容，可有效提高群众出行便利度。2.建设期间通过组织务工预计可带动脱贫户57户156人，人均增收300元以上。3.有助于项目受益群众满意度。4.项目建成后产权归村集体所有。</t>
  </si>
  <si>
    <t>义河村</t>
  </si>
  <si>
    <t>清河村2024年道路硬化项目</t>
  </si>
  <si>
    <t>清河村2、3、4组道路C20砼路面硬化3.3公里，宽3.5米，厚度0.18米</t>
  </si>
  <si>
    <t>1.完成全部建设内容，可有效提高群众出行便利。2.建设期间通过组织务工预计可带动脱贫户80户241人，人均增收300元以上。3.有助于项目受益群众满意度。4.项目建成后产权归村集体所有。</t>
  </si>
  <si>
    <t>平梁镇登天村砂石生产道路项目</t>
  </si>
  <si>
    <t>修建通组砂石道路2900米（二组2300米，七组600米），包含路基开挖、回填、M7.5浆砌石挡墙，铺设管涵等工程，路线长度2.9公里  3.5米宽砂石路。</t>
  </si>
  <si>
    <t>1.农业生产提质增收。2.机械化生产，降低成本，户均增收300元。3.建成后可提高农户收入300元以上/年，直接受益220户651人。4.项目完成后农户满意度95%达到以上。5.项目建成后产权归村集体所有。</t>
  </si>
  <si>
    <t>登天村</t>
  </si>
  <si>
    <t>蒲溪镇芹菜沟村至盘龙村道路提升项目</t>
  </si>
  <si>
    <t>盘龙村虎形桥至芹菜沟村村部道路道路路基挡坎修复1200立方米，修复100米左右水泥路面，宽4米，厚18厘米。</t>
  </si>
  <si>
    <t>2024年3月-8月</t>
  </si>
  <si>
    <t>解决群众安全出行和产业发展问题。道路修建期间可带动农户通过务工增收计收入，建成后带动15户32人收入400元以上/人/年，项目完成后农户满意度95%达到以上。</t>
  </si>
  <si>
    <t>芹菜沟村</t>
  </si>
  <si>
    <t>龙垭村脱贫人口临工就业中心配套基础设施项目。</t>
  </si>
  <si>
    <t>修建挡坎700m³，平整土地200㎡，修建污水处理化粪池1口，污水管网40米1处，周围种植绿植，石铺设200平方米。</t>
  </si>
  <si>
    <t>为全村305人进行就业培训，解决本村剩余劳动力50人的就业问题，同时壮大村集体收益2万元每年。</t>
  </si>
  <si>
    <t>双河
口镇</t>
  </si>
  <si>
    <t>2024年漩涡镇金星村通村路修复项目</t>
  </si>
  <si>
    <t>金星村八组修建水泥路面，总长0.6公里，宽度3.5米，厚度18公分：
金星村百岭小学段修建水泥路面，总长0.248公里，宽度4.5米，厚度18公分。</t>
  </si>
  <si>
    <t>2024年3月-10月</t>
  </si>
  <si>
    <t>1.完成道路损毁修复；2.受益人口满意度95%以上；3.产权属村集体所有。</t>
  </si>
  <si>
    <t>2024年漩涡镇鳌头村道路水毁修复项目</t>
  </si>
  <si>
    <t>鳌头村通组道路水毁修复，含浆砌石1500m³、路面硬化300米等。</t>
  </si>
  <si>
    <t>2024年3月-11月</t>
  </si>
  <si>
    <t>鳌头村</t>
  </si>
  <si>
    <t>集镇社区及棉丰村基础设施建设补短项目</t>
  </si>
  <si>
    <t>主干道路2.5公里面板修复及水沟处理，路灯布置，通信铺设人行道护栏打磨翻新，给排水设施配套，完善雨污处理，保障电力改造设施，垃圾收集综合处理，弃渣外运207.54平方米，挖沟槽土方240平方米，树池修复26个。</t>
  </si>
  <si>
    <t>1.完成全部建设内容，可有效提高群众出行便利，利于农户发展庭院经济增收。2。建设期间通过组织务工预计可带动358人，人均增收300元以上。3.项目带动搬迁群众到集镇就业。4。提升群众满意度。</t>
  </si>
  <si>
    <t>集镇社区、棉丰村</t>
  </si>
  <si>
    <t>交通局</t>
  </si>
  <si>
    <t>物资材料采购，机械施工</t>
  </si>
  <si>
    <t>2024年漩涡镇三塘村补短项目</t>
  </si>
  <si>
    <t>修复拓宽三塘村环线道路39处11公里，修建挡砍2处，安装60米道路警示桩。</t>
  </si>
  <si>
    <t>1.完成项目建设；2.受益人口满意度95%以上；3.产权属村集体所有。</t>
  </si>
  <si>
    <t>③产业路、资源路、旅游路建设</t>
  </si>
  <si>
    <t>铁佛寺镇乡村振兴示范村（四合村）产业园基础道路提等改造及安防工程项目</t>
  </si>
  <si>
    <t>1.四合村七组蚕桑产业园（幼儿园门口至义山）产业路提等改造16200余米（宽4米，厚18CM），并配套安装太阳能路灯40盏；2.产业园河堤安防设施（护栏）及沿线绿化500余米。</t>
  </si>
  <si>
    <t>建设期通过劳务务工可提高农户收入3000元/人/年，建成后产权归村集体所有，通过进一步完善产业园的发展，直接受益脱贫户30户75人，项目建成后能够使农户满意度95%以上，进一步提升农旅融合发展，助推乡村振兴。</t>
  </si>
  <si>
    <t>平梁镇清河村2024年产业园改造提升项目</t>
  </si>
  <si>
    <t>新建清河村二、三、四组柿子产业园区长1.56公里、宽3米产业路，路基开挖、水沟及涵洞配套建设。</t>
  </si>
  <si>
    <t>2024年1月-3月</t>
  </si>
  <si>
    <t>1.完成全部建设内容，可有效提高产业园生产；
2.带动农户445户1762人，其中脱贫户184户517人，建设期间通过组织务工78户156人，人均增收300元以上；
3.解决农户农产品销售难，将农产品变为商品，增加附加值。
4.提高受益群众满意度；
5.项目建成后产权归村集体所有。</t>
  </si>
  <si>
    <t>城关镇前进村产业园道路提升改造项目</t>
  </si>
  <si>
    <t>铺设5.8公里硬化路面，宽3.5米，厚度为18厘米。</t>
  </si>
  <si>
    <t>1.改善产业园区发展条件，通过入社务工等形式带动农户增收受益群众 110户 345 人，其中脱贫户23户38人，户均增收500元以上；
2.提升产业道路环境，通过建设道路解决110户345人生产出行问题，节约生产成本；                                    
3.受益脱贫户满意度达到95%以上；                                       4.产权归村集体所有。</t>
  </si>
  <si>
    <t>太行村四坊基础设施配套项目</t>
  </si>
  <si>
    <t>新建棉太路至四坊产业园340米道路建设，水泥路面宽6.5M,厚度15CM,护栏480米；配套公共照明设施30套，进行雨污分流改造，修建排洪、排污检查井,连接200米排污排水管道。</t>
  </si>
  <si>
    <t>1.村集体增加收入15万元、户均500以上。2.建设期间通过组织务工预计可带动脱贫户150户310人，人均增收300元以上。3.有助于项目受益群众满意度。4.项目建成后产权归村集体所有。</t>
  </si>
  <si>
    <t>④农村供水保障设施建设</t>
  </si>
  <si>
    <t>涧池镇水源地治理项目</t>
  </si>
  <si>
    <t>1、修复涧池水厂水源地沉淀池、水源地取水口，更换月河边集水井滤料层，进行清淤，更换自动 水泵控制柜1台；2、修复仁沙水厂节流坝1处，更换集水井滤料层；3、对中营水厂集水井进行清淤和更换滤料，更换PE110供水管道1000米；4、修复新华水厂进场冲毁道路300米，宽3.5米更换PE110供水总管道2000米。</t>
  </si>
  <si>
    <t>1、通过对水源地的修复及饮水设施的建设，解决3210户农户饮水安全问题。2、受益人口满意度达98%以上。3、产权归村集体所有。</t>
  </si>
  <si>
    <t>仁河、沙坝、西坝、中营、新华</t>
  </si>
  <si>
    <t>双河口镇水质提升项目</t>
  </si>
  <si>
    <t>石家沟村白庙水厂新建集水井，截流坝，铺设管网1400米，更换消毒设备一台；兴春村四、五组铺设管网200米，龙垭村铺设管网1500米，龙垭水厂厂房维修，黄土岗水厂更换消毒设备一台，管道集水井维护。</t>
  </si>
  <si>
    <t>提升水质，解决556人的安全饮水问题，其中脱贫户115户325人，产权归村集体所有。</t>
  </si>
  <si>
    <t>石家沟村、兴春村、龙垭村、黄土岗村</t>
  </si>
  <si>
    <t>汉阴县2024年农村饮水工程水质监测项目</t>
  </si>
  <si>
    <t>采集并检测农村供水工程水样900份。</t>
  </si>
  <si>
    <t>检测农村饮水工程水样900份，保障全县27.2万人饮水水质安全。</t>
  </si>
  <si>
    <t>水质检测</t>
  </si>
  <si>
    <t>汉阴县城关镇中坝供水工程</t>
  </si>
  <si>
    <t>1、管道工程共 28943m，其中，新铺 0.8MPa-φ160PE 管 505m，更换φ25-PE100-1.6Mpa 管道 5040m、更换φ32-PE100-1.6Mpa 管道 720m、更换φ50-PE100-1.0Mpa 管道 720m）、配套水表井 48 座，水表及配件 375 户。
2、新建水厂一座（20.26*70.12m）、综合办公楼 1 座、200m³矩形清水池 2 个、2m³生物观测池 1 个，离子交换设备间 1 座，60m³/h（超轻滤料滤池 2 座、60m³/h 穿孔旋流平流管反应沉淀池 2 座、9 项水质检测仪、管理用房配套设施、厂区硬化 858 ㎡、DN150 管段式超声波流量计 1 套、液位传感器 2 套、DN150 电磁阀 2 套等。</t>
  </si>
  <si>
    <t>2024年7月-12月</t>
  </si>
  <si>
    <t>新建供水工程1处，保障10354人饮水安全。</t>
  </si>
  <si>
    <t>中坝村</t>
  </si>
  <si>
    <t>县农村供水有限责任公司</t>
  </si>
  <si>
    <t>汉阴县农村供水管网改造项目</t>
  </si>
  <si>
    <t>平梁镇高粱铺村、安合村；城关镇草桥村；蒲溪镇三堰村、田禾村；观音河镇观音河村；混凝土路面恢复2000m³，铺设φ20PE管35000m，φ25PE管600m，φ32PE管1200m，φ40PE管3600m，φ50PE管4100m，φ63PE管600m，闸阀井25座，水表井400座，PE水表箱180座，钢制水表箱1500座，水表2800块。</t>
  </si>
  <si>
    <t>解决460人饮水安全问题；受益群众满意率达到95%以上。</t>
  </si>
  <si>
    <t>平梁、城关、铁佛、涧池、蒲溪</t>
  </si>
  <si>
    <t>2024年汉阴县城关镇农村安全饮水水质提升改造项目</t>
  </si>
  <si>
    <t>平安村不锈钢净化器2台（30万），五一村十一组人饮工程项目铺设Ø20-63（PE管）管道长度1.3（㎞）。</t>
  </si>
  <si>
    <t>2024年5月-9月</t>
  </si>
  <si>
    <t>1.提高全村316户1036人村民饮水安全保障，其中脱贫户186户615人
2.解决水压偏低供不上去，导致十一组几十户村民日常饮用水无法满足。</t>
  </si>
  <si>
    <t>平安村 五一村</t>
  </si>
  <si>
    <t>观音河村全村安全人饮水质提升保障项目</t>
  </si>
  <si>
    <t>观音河村二组：高位水池旁边加装彩钢房 20 ㎡，增加 1.5t/h净水设备一套。观音河村三组;新增合心村至观音河村供水主管道 1920m。</t>
  </si>
  <si>
    <t>1.通过水厂建设保障农户用水安全，改善农户居民生活环境。
2.受益人口满意度达到95%以上。
3.建成后产权归村集体所有。</t>
  </si>
  <si>
    <t>双河口镇2024年度安全饮水整体提升项目</t>
  </si>
  <si>
    <t>梨树河村四组维修集水井1座、更换 DN75PE输水管道，新建过滤池 1座，更换 5t/h净水设备 1套，新建彩钢棚 18㎡，五组更换 30g次氯酸钠消毒设备 1套维修集水井1座；幸和村滤池顶部彩钢棚 45㎡，更换蜂窝斜管 10㎡，维修集水井 1座，增设 PE管道，新建清水池（140m³）1座；斑竹园村滤池顶部彩钢棚 52㎡，更换 30g 次氯酸钠消毒设备 1套，更换蜂窝斜管12㎡，更换 1.5t/h组合净水设备；火棺树村更换 DN75PE供水管道；黄土岗村更换蜂窝斜管 12㎡，滤池顶部彩钢棚 32㎡，增设 DN75PE供水管道，更换 30g次氯酸钠消毒设备 1套；三柳村、凤柳村更换30g次氯酸钠消毒设备；石家沟村东沟水厂新建生物观察池 1座，修复集水井 1座，更换 5t/h净水设备 1套；黄龙村新修 10m³蓄水池1座；龙垭村水厂更换水泵 1套，更换蜂窝斜管 15㎡，滤池顶部彩钢棚 54㎡；3组水厂更换水泵 1套。</t>
  </si>
  <si>
    <t>解决全镇7个村2300户农户安全饮水问题，补齐“两不愁三保障”短板，产权归各村集体</t>
  </si>
  <si>
    <t>石家沟村、龙垭村、凤柳村、黄龙村、梨树河村、幸和村、斑竹园村</t>
  </si>
  <si>
    <t>铁佛寺镇小型水利设施建设项目</t>
  </si>
  <si>
    <t>1.四合村水厂改建修复，建设水厂沉淀池阳光棚及安全网，四合村饮水管道更换1800米，集水井清淤7座，管道包裹3000米；2.双喜村六组、七组、八组管道修复3600米，修建集水井1座；3.长沟村水厂更换消毒设备（30克次氯酸钠消毒设备）；4.合一村5处水厂更换损毁消毒设备。5.安坪村更换管道 1100米，户表改造 193户。</t>
  </si>
  <si>
    <t>建设期可带动13户务工，提高农户收入300元/人/年，直接受益脱贫409户1243人，同时改善饮用水水质，建成后群众满意度达95%以上。产权归各村集体。</t>
  </si>
  <si>
    <t>双喜村
四合村
长沟村
合一村</t>
  </si>
  <si>
    <t>双河口镇农田灌溉设施项目</t>
  </si>
  <si>
    <t>新建石家沟村堰塘排水渠道90m，石家沟村新建田坎370m³；改造黄土岗村堰塘，其中塘内清淤约1400m³，新建内坝浆砌片石护坡 300m³，新建 M7.5 浆砌片石外坝脚 100m³，新建排洪渠长70m，钢丝防护网 145m 。</t>
  </si>
  <si>
    <t>2024年</t>
  </si>
  <si>
    <t>解决石家沟村、黄土岗村农田水利基础设施薄弱的问题，灌溉土地200亩，建设期可带动劳动力务25人，带动农户增收150户，户均增收200元以上。</t>
  </si>
  <si>
    <t>石家沟
黄土岗村</t>
  </si>
  <si>
    <t>水利局</t>
  </si>
  <si>
    <t>2024年漩涡镇堰坪村安全饮水二期项目</t>
  </si>
  <si>
    <t>1、在堰坪村新建水厂到老水厂2.1公里φ90pe管道埋设；2、进厂路600米，宽3.5米路面改造铺设砂石路，建一道漫水桥涵（桥长14米，宽6米，共用直径1米的混凝土管36米）。</t>
  </si>
  <si>
    <t>1.解决全村安全饮水，2.鼓励周围百姓务工增加收入人预计带动10人，人均增收500元；3.产权归村集体所有；4.受益人口满意度达95%以上。</t>
  </si>
  <si>
    <t>⑤农村电网建设（通生产、生活用电、提高综合电压和供电可靠性）</t>
  </si>
  <si>
    <t>120</t>
  </si>
  <si>
    <t>蒲溪镇盘龙村十七组产业用电建设项目</t>
  </si>
  <si>
    <t>改造盘龙村十七组蚕室、民宿电路，十九组桃产品展示设施配电，完成线路长度2km，控制柜1个，BLX-50mm2电缆1.3km，YJV22-4*50mm电缆1.3km,电表3块。</t>
  </si>
  <si>
    <t>建设期可提高农户收入500元/人/年，建成后可提高农户收入800元以上/人/年。通过务工带动20户农户发展，在桃花周旅游活动中，通过售卖农副产品等方式让户增收1200元，产权归村集体所有。</t>
  </si>
  <si>
    <t>盘龙村</t>
  </si>
  <si>
    <t>⑥数字乡村建设（信息通信基础设施建设、数字化、智能化建设等）</t>
  </si>
  <si>
    <t>2.人居环境整治</t>
  </si>
  <si>
    <t>①农村卫生厕所改造（户用、公共厕所）</t>
  </si>
  <si>
    <t>②农村污水治理</t>
  </si>
  <si>
    <t>121</t>
  </si>
  <si>
    <t>观音河镇观音河村人居环境改善污水治理项目</t>
  </si>
  <si>
    <t>1.新建2座三格式污水收集池50m³；2.埋设污水管道1000米；3.10套分散式污水处理设备。</t>
  </si>
  <si>
    <t>1.通过新建污水处理，提高农户生活需求，改善农户居民生活环境，带动430人受益，其中脱贫人口35户120人；
2.受益人口满意度达到98%。
3.建成后产权归村集体所有。</t>
  </si>
  <si>
    <t>③农村垃圾治理</t>
  </si>
  <si>
    <t>122</t>
  </si>
  <si>
    <t>汉阳镇2024年人居环境整治项目</t>
  </si>
  <si>
    <t>1.全镇新增路灯333盏； 2.垃圾箱45个，垃圾桶1040个。</t>
  </si>
  <si>
    <t>2024年9 月-11月</t>
  </si>
  <si>
    <t>通过建设，可有效提高群众出行便利度，建设期间通过组织务工预计可带动脱贫户150余人，人均增收300元以上，项目建成后有助于增加项目受益群众满意度。</t>
  </si>
  <si>
    <t>集镇社区 松林村  白庙村  健康村  泗发村  天池村  长新村  交通村  鲤鱼村  大坝村  长红村 双坪村</t>
  </si>
  <si>
    <t>④村容村貌提升</t>
  </si>
  <si>
    <t>城关镇前进村人居环境整治项目</t>
  </si>
  <si>
    <t>发展庭院经济115户（每户10平方米，2*5的规格），道路改造1200米（实施地点前进村二组、五组共计长1200米，拓宽1.5米、铺设混凝土路面18公分，厚度20厘米，底层是砂石垫层）。</t>
  </si>
  <si>
    <t>1.改善产业园区发展条件，丰富园区农旅融合内容，硬化产业园区道路，丰富园区农旅融合内容，通过土地流转、入社务工，等形式带动农户增收带动受益群众60户 171 人，其中：脱贫户18户 25 人，户均增收1000元以上；                                                        2.受益脱贫户满意度达到95%以上；                                                        3.产权归村集体所有。</t>
  </si>
  <si>
    <t>建筑材料物资采购、机械施工、种苗采购、人工劳务服务</t>
  </si>
  <si>
    <t>清河村人居环境整治二期项目</t>
  </si>
  <si>
    <t>混凝土面层8627.6平方米，粘层8627.6平方米，C30混凝土1753平方米，20厘米开山石渣换填350.6立方米，抗裂贴3506米，挖除旧混凝土路肩315.5立方米，旧路面凿毛8627.6平方米，φ80圆管涵24米，护栏50米，热熔标线1348.38平方米，路基开挖回填653.7立方米，路基防护挡墙293立方米。二级路口至村部2公里环境综合整治雨污处理，沿途农户庭院栽种石榴树200株，配套绿化建设。</t>
  </si>
  <si>
    <t>1.村集体多元化发展集体经济，达到集体经济增长，农户增收目标；2.可带动农户445户1762人，其中脱贫户184户561人，建设期间通过组织务工预计可带动脱贫户38人，人均增收300元；3.受益群众满意度95%以上。4.项目建成后产权归村集体所有。</t>
  </si>
  <si>
    <t>汉阴县铁佛寺镇集镇生活宜居人居环境综合提升项目（二期）</t>
  </si>
  <si>
    <t>集镇社区工厂桥头至胡家棚子沿线人居环境提升整治60余户，具体包括沿线道路路面改造拓宽200余米、排污处理200余米、弱电入地、环境提升、20余处破旧设施拆除等。</t>
  </si>
  <si>
    <t>通过项目实施改善集镇居住环境，打造美丽乡村，促进乡村振兴示范村建设，直接受益脱贫人口60户200人，项目建成后群众满意度大95%以上，建成后项目产权归所在村集体所有。</t>
  </si>
  <si>
    <t>2024年汉阴县城关镇中堰村人居环境提升项目</t>
  </si>
  <si>
    <t>新建青砖花坛936米、毛石挡墙76米、墙体修复600平方米，搭建廊架11处，提升人居环境；利用村集体19套闲置房屋改造内外墙面、地面、水电、屋顶等，改造后对外出租、打造小作坊、小庭院、壮大村集体经济。</t>
  </si>
  <si>
    <t>1.通过庭院经济改变村容村貌，提升休闲农业和乡村旅游知晓度90%。2.通过庭院经济，拉动产业投资几率80%以上。3.通过庭院经济,提供2个就业岗位，增加农户纯收入2100元/年。4.通过土地流转形式增加18户70人增收550元/户。5.通过庭院经济产业分红，增加62户220人收入800元/人。带动总受益群众630户2000人，其中：直接带动脱贫户监测户16户42人，户均增收2000元以上。</t>
  </si>
  <si>
    <t>中坪村二组到六组人居环境整治</t>
  </si>
  <si>
    <t>修复破损路面13处750平方米，排水沟970米，修建浆砌石挡坎650平方米，增设160排污管道400米。</t>
  </si>
  <si>
    <t>1.完成二至六组主干道增设道路排水沟，道路垮塌路段进行破损修缮，对道路沿线进行修葺美化，五组二姑洞安置点排水管道增设，六组安置点房前屋后塌方点砌筑浆砌石挡坎等
2.受益人口满意度达到98%以上。
3.建成后产权归村集体所有。</t>
  </si>
  <si>
    <t>涧池镇集镇片区“千万工程”环境卫生整治提升补短板项目</t>
  </si>
  <si>
    <t>一是利用原西坝社区空置场地新建库房300㎡，新建环卫工作间1处约80㎡，厕所1个，三格化粪池1个，完善供水排污设施，实施雨污分流，增设技防设备，搭建智慧数字管理平台，完善相关配套设施；购置钩臂式垃圾箱40个，三轮垃圾桶转运车5辆，100L户外垃圾桶100个。彻底改善涧池集镇区域环卫设施严重不足问题。</t>
  </si>
  <si>
    <t>1.完成垃圾车、洒水车采买及其他项目建设；2.改善集镇周边人居环境，提升人民群众满意度，受益人口满意度达95%以上；3.产权归村汉阴县众联强村实业有限公司所有。形成资产归涧池镇人民政府。</t>
  </si>
  <si>
    <t>西坝社区</t>
  </si>
  <si>
    <t>平梁镇太行村人居环境治理项目</t>
  </si>
  <si>
    <t>太行村主干道8.2公里人居环境综合整治，南家庄，糖坊院落庭院经济及环境综合，村容村貌综合提升，整治护坡2.2万平方米，苗木种植3万株，新建花池3741米，回填营养种植土5117.67平方米。庭院经济示范户瓜果架30户，基础设施修复500平方米。</t>
  </si>
  <si>
    <t>1.发展农旅，村集体增加收入15万元，户均500以上。2.建设期间通过组织务工预计可带动脱贫户160户485人，人均增收200元以上。3.有助于项目受益群众满意度。4.项目建成后产权归村集体所有。</t>
  </si>
  <si>
    <t>双河口镇人居环境整治项目</t>
  </si>
  <si>
    <t>清理土堆16处，污水管网300米，，建设停车位50个，改造提升农户院落20个，硬化破损路面1000平方米，建设沿路花池120米，种植草皮、植物400㎡。</t>
  </si>
  <si>
    <t>改善300户农户人居环境，提升民众生活质量，带动40户群众增收，户均增收500元。</t>
  </si>
  <si>
    <t>幸和村、石家沟、黄龙、三柳村、龙垭村</t>
  </si>
  <si>
    <t>苗木采购、机械施工、人工劳务</t>
  </si>
  <si>
    <t>漩涡镇2024年鳌头山沿线人居环境提升项目</t>
  </si>
  <si>
    <t>鳌头村2组栽种胸径为1.5cm的杜鹃花560株，上七村1组栽种胸径为2.5cm的杜鹃花110株，2组栽种胸径为2.5cm的杜鹃花120株，3组栽种胸径为2.5cm的杜鹃花120株，9组栽种胸径为2.5cm的杜鹃花110株，10组栽种胸径为2.5cm的杜鹃花110株，朝阳村4组栽种胸径为2.5cm的杜鹃花130株，5组栽种胸径为2.5cm的杜鹃花110株，7组栽种胸径为2.5cm的杜鹃花100株，9组栽种胸径为2.5cm的杜鹃花120株，10组栽种胸径为2.5cm的杜鹃花150株，12组栽种胸径为2.5cm的杜鹃花110株，提升人居环境。</t>
  </si>
  <si>
    <t>1.完成杜鹃花栽种；2.新增就业岗位4个，年均增收3000元以上；3.产权属村集体所有；4.受益人口满意度达95%以上。</t>
  </si>
  <si>
    <t>苗木采购、人工劳务</t>
  </si>
  <si>
    <t>3.农村公共服务</t>
  </si>
  <si>
    <t>①公共照明设施</t>
  </si>
  <si>
    <t>②开展县乡村公共服务一体化示范创建</t>
  </si>
  <si>
    <t>四、易地搬迁后扶</t>
  </si>
  <si>
    <t>1.易地搬迁后扶</t>
  </si>
  <si>
    <t>①公共服务岗位</t>
  </si>
  <si>
    <t>②“一站式”社区综合服务设施建设</t>
  </si>
  <si>
    <t>汉阴县易地扶贫搬迁安置小区公共设施维修项目</t>
  </si>
  <si>
    <t>在7个镇8个搬迁集中安置社区新建污水井30座、化粪池4座并配套污水管网950m，修补屋顶漏水5000㎡，外墙修补3000㎡等。</t>
  </si>
  <si>
    <t>完善搬迁安置区公共服务设施，增加搬迁群众收入，提升搬迁群众满意度。</t>
  </si>
  <si>
    <t>7个镇</t>
  </si>
  <si>
    <t>8个村</t>
  </si>
  <si>
    <t>2837</t>
  </si>
  <si>
    <t>10899</t>
  </si>
  <si>
    <t>县发改局</t>
  </si>
  <si>
    <t>五、巩固三保障成果</t>
  </si>
  <si>
    <t>1.住房</t>
  </si>
  <si>
    <t>农村危房改造（抗震改造和农房巩固维修除外）</t>
  </si>
  <si>
    <t>2.教育</t>
  </si>
  <si>
    <t>①享受“雨露计划”职业教育补助</t>
  </si>
  <si>
    <t>2024年汉阴县“雨露计划”补助项目（二批）</t>
  </si>
  <si>
    <t>预计完成1026人次脱贫户监测户家庭子女教育“雨露计划”资助</t>
  </si>
  <si>
    <t>对中高职阶段教育学生进行教育补助，每生补助3000元。</t>
  </si>
  <si>
    <t>脱贫户监测户家庭子女职业教育费用补助</t>
  </si>
  <si>
    <t>2024年汉阴县“雨露计划”补助项目</t>
  </si>
  <si>
    <t>②其他教育类项目</t>
  </si>
  <si>
    <t>六、乡村治理和精神文明建设</t>
  </si>
  <si>
    <t>1.乡村治理</t>
  </si>
  <si>
    <t>七、项目管理费</t>
  </si>
  <si>
    <t>项目管理费</t>
  </si>
  <si>
    <t>扶贫（衔接）项目资产后续管理相关支出</t>
  </si>
  <si>
    <t>购买乡村振兴集团服务对脱贫攻坚及巩固衔接期间形成的公益类资产、经营性资产进行统一管护、运营。对部分公益类设施进行日常维修维护。</t>
  </si>
  <si>
    <t>1.管好扶贫资产同时，间接带动脱贫人口和监测户增收。2.保障扶贫资产运维条件，持续发挥效益。3.受益群众满意度95%以上。</t>
  </si>
  <si>
    <t>衔接资金项目前期费</t>
  </si>
  <si>
    <t>2024年汉阴县衔接资金项目管理费</t>
  </si>
  <si>
    <t>用于项目前期设计、评审、招标、监理以及验收等与项目管理相关的支出和巩固拓展脱贫成果和衔接推进乡村振兴规划编制、项目可行性研究、招标采购、检查验收、绩效管理、项目公告公示、成果宣传、报账管理、档案管理、等项目管理相关支出。10个镇和农业农村局各20万。</t>
  </si>
  <si>
    <t>通过加强项目管理，提高衔接项目管理水平，管护好用好衔接资金。</t>
  </si>
  <si>
    <t>10个镇、农业农村局</t>
  </si>
  <si>
    <t>各镇、农业农村局</t>
  </si>
  <si>
    <t>八、其他</t>
  </si>
  <si>
    <t>其他</t>
  </si>
  <si>
    <t>137</t>
  </si>
  <si>
    <t>汉阴县2024年“千万工程”示范人居环境整治项目</t>
  </si>
  <si>
    <t>1.采购5立方垃圾清运设备6台，5立方垃圾箱205个，40升垃圾桶500个。2.依据县委、县政府《关于印发学习运用浙江“千万工程”经验加快建设彰显锦绣汉阴宜居宜业和美乡村实施方案（2023—2027年）的通知》（汉发〔2024〕1号）文件确定的25个省、市级“千万工程”示范村创建要求，查漏补缺，对标补短，重点突出以治理生活污水、改造民居以及重点节点的绿化美化等人居环境整治提升工作。</t>
  </si>
  <si>
    <t>提升改善10个镇25个村人居环境，改善农村居民生产生活条件，完善农村生活垃圾收运及污水处理体系，提升农村居民的幸福指数，受益800余人。</t>
  </si>
  <si>
    <t>25个村</t>
  </si>
  <si>
    <t>九、以工代赈</t>
  </si>
  <si>
    <t>汉阴县城关镇三元村2024年中央财政以工代赈项目</t>
  </si>
  <si>
    <t>三元村道路改造沥青道路长4.9km；路基防护挡墙70m，茶园田间步道600m，新建1座1×18m人行吊桥。</t>
  </si>
  <si>
    <t>预计带动当地务工群众60人，计划发放劳务报酬不低于64.5万元；形成产权归村集体所有，由三元村负责管护；群众满意度90%以上。</t>
  </si>
  <si>
    <t>三元村</t>
  </si>
  <si>
    <t>汉阴县城关镇平安村2024年中央财政以工代赈项目</t>
  </si>
  <si>
    <t>改造提升平安村八组通组路1000米，将原道路拓宽至3.5米，铺筑18厘米厚C30混凝土路面；落石排险8400方；修复六、七组水毁道路长17米 。</t>
  </si>
  <si>
    <t>预计带动当地务工群众30人，计划发放劳务报酬不低于31万元；形成产权归村集体所有，由平安村负责管护；群众满意度90%以上。</t>
  </si>
  <si>
    <t>平安村</t>
  </si>
  <si>
    <t>汉阴县漩涡镇茨沟村2024年中央财政以工代赈项目</t>
  </si>
  <si>
    <t>茨沟村改建1条产业路，共0.813km，路面宽度3.8m；修建挡坎420m，修建生产步道530m。</t>
  </si>
  <si>
    <t>1、通过劳务用工等方式预计带动农户120户420人，其中脱贫户100户350人，计划发放劳务报酬不低于68万元；2、形成产权归村集体所有，由茨沟村负责管护；3、群众满意度90%以上。</t>
  </si>
  <si>
    <t>备注：单元格中类型填报时严格按照中央和省级涉农整合、衔接资金管理办法及指导意见规定的支持范围安排项目，省级重点帮扶镇、村依据《关于支持乡村振兴重点帮扶镇和重点帮扶村加快发展的若干措施》填报。</t>
  </si>
  <si>
    <t>附件1</t>
  </si>
  <si>
    <t>汉阴县2024年中省财政衔接推进乡村振兴补助资金项目计划备案汇总表</t>
  </si>
  <si>
    <t>单位：万元</t>
  </si>
  <si>
    <t>资金投入</t>
  </si>
  <si>
    <t>合计</t>
  </si>
  <si>
    <t>其他资金投入</t>
  </si>
  <si>
    <t>①种植业基地</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</si>
</sst>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9">
    <font>
      <sz val="12"/>
      <name val="宋体"/>
      <charset val="134"/>
    </font>
    <font>
      <sz val="11"/>
      <color theme="1"/>
      <name val="宋体"/>
      <charset val="134"/>
      <scheme val="minor"/>
    </font>
    <font>
      <sz val="14"/>
      <name val="方正小标宋简体"/>
      <charset val="134"/>
    </font>
    <font>
      <sz val="20"/>
      <name val="方正小标宋简体"/>
      <charset val="134"/>
    </font>
    <font>
      <sz val="11"/>
      <color theme="1"/>
      <name val="仿宋_GB2312"/>
      <charset val="134"/>
    </font>
    <font>
      <sz val="9"/>
      <name val="仿宋_GB2312"/>
      <charset val="134"/>
    </font>
    <font>
      <sz val="24"/>
      <name val="宋体"/>
      <charset val="134"/>
    </font>
    <font>
      <b/>
      <sz val="24"/>
      <name val="宋体"/>
      <charset val="134"/>
    </font>
    <font>
      <b/>
      <sz val="24"/>
      <name val="方正小标宋简体"/>
      <charset val="134"/>
    </font>
    <font>
      <sz val="72"/>
      <name val="宋体"/>
      <charset val="134"/>
    </font>
    <font>
      <sz val="2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indexed="31"/>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indexed="4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indexed="42"/>
        <bgColor indexed="64"/>
      </patternFill>
    </fill>
    <fill>
      <patternFill patternType="solid">
        <fgColor indexed="11"/>
        <bgColor indexed="64"/>
      </patternFill>
    </fill>
    <fill>
      <patternFill patternType="solid">
        <fgColor theme="7"/>
        <bgColor indexed="64"/>
      </patternFill>
    </fill>
    <fill>
      <patternFill patternType="solid">
        <fgColor indexed="46"/>
        <bgColor indexed="64"/>
      </patternFill>
    </fill>
    <fill>
      <patternFill patternType="solid">
        <fgColor theme="7" tint="0.599993896298105"/>
        <bgColor indexed="64"/>
      </patternFill>
    </fill>
    <fill>
      <patternFill patternType="solid">
        <fgColor indexed="36"/>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indexed="52"/>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3" applyNumberFormat="0" applyFill="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8" fillId="0" borderId="0" applyNumberFormat="0" applyFill="0" applyBorder="0" applyAlignment="0" applyProtection="0">
      <alignment vertical="center"/>
    </xf>
    <xf numFmtId="0" fontId="19" fillId="3" borderId="16" applyNumberFormat="0" applyAlignment="0" applyProtection="0">
      <alignment vertical="center"/>
    </xf>
    <xf numFmtId="0" fontId="20" fillId="4" borderId="17" applyNumberFormat="0" applyAlignment="0" applyProtection="0">
      <alignment vertical="center"/>
    </xf>
    <xf numFmtId="0" fontId="21" fillId="4" borderId="16" applyNumberFormat="0" applyAlignment="0" applyProtection="0">
      <alignment vertical="center"/>
    </xf>
    <xf numFmtId="0" fontId="22" fillId="5" borderId="18" applyNumberFormat="0" applyAlignment="0" applyProtection="0">
      <alignment vertical="center"/>
    </xf>
    <xf numFmtId="0" fontId="23" fillId="0" borderId="19" applyNumberFormat="0" applyFill="0" applyAlignment="0" applyProtection="0">
      <alignment vertical="center"/>
    </xf>
    <xf numFmtId="0" fontId="24" fillId="0" borderId="2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28" fillId="31" borderId="0" applyNumberFormat="0" applyBorder="0" applyAlignment="0" applyProtection="0">
      <alignment vertical="center"/>
    </xf>
    <xf numFmtId="0" fontId="1" fillId="0" borderId="0">
      <alignment vertical="center"/>
    </xf>
    <xf numFmtId="0" fontId="0" fillId="0" borderId="0">
      <alignment vertical="center"/>
    </xf>
  </cellStyleXfs>
  <cellXfs count="66">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0" xfId="0" applyFont="1" applyFill="1" applyBorder="1" applyAlignment="1">
      <alignment vertical="center"/>
    </xf>
    <xf numFmtId="0" fontId="5" fillId="0" borderId="0" xfId="0" applyFont="1" applyFill="1" applyAlignment="1">
      <alignment horizontal="center" vertical="center" wrapText="1"/>
    </xf>
    <xf numFmtId="0" fontId="3" fillId="0" borderId="0" xfId="0" applyFont="1" applyFill="1" applyAlignment="1">
      <alignment horizontal="justify"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6" fillId="0" borderId="0" xfId="0" applyFont="1" applyFill="1">
      <alignment vertical="center"/>
    </xf>
    <xf numFmtId="0" fontId="6" fillId="0" borderId="0" xfId="0" applyFont="1" applyFill="1" applyAlignment="1">
      <alignment horizontal="left"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6" fillId="0" borderId="0" xfId="0" applyFont="1" applyFill="1" applyAlignment="1">
      <alignment horizontal="center" wrapText="1"/>
    </xf>
    <xf numFmtId="0" fontId="6" fillId="0" borderId="0" xfId="0" applyFont="1" applyFill="1" applyBorder="1" applyAlignment="1">
      <alignment horizontal="left" wrapText="1"/>
    </xf>
    <xf numFmtId="0" fontId="6" fillId="0" borderId="0" xfId="0" applyFont="1" applyFill="1" applyBorder="1" applyAlignment="1">
      <alignment horizontal="center" wrapText="1"/>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shrinkToFit="1"/>
    </xf>
    <xf numFmtId="49"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left" vertical="center" wrapText="1"/>
    </xf>
    <xf numFmtId="49" fontId="6" fillId="0" borderId="2" xfId="0" applyNumberFormat="1" applyFont="1" applyFill="1" applyBorder="1" applyAlignment="1">
      <alignment horizontal="justify" vertical="center" wrapText="1"/>
    </xf>
    <xf numFmtId="0" fontId="6" fillId="0" borderId="2" xfId="0" applyFont="1" applyFill="1" applyBorder="1" applyAlignment="1">
      <alignment horizontal="justify" vertical="center" wrapText="1"/>
    </xf>
    <xf numFmtId="0" fontId="6" fillId="0" borderId="2" xfId="0" applyFont="1" applyFill="1" applyBorder="1" applyAlignment="1">
      <alignment horizontal="center" vertical="center" shrinkToFit="1"/>
    </xf>
    <xf numFmtId="0" fontId="0" fillId="0" borderId="0" xfId="0" applyFont="1" applyFill="1">
      <alignment vertical="center"/>
    </xf>
    <xf numFmtId="0" fontId="6" fillId="0" borderId="2" xfId="0" applyFont="1" applyFill="1" applyBorder="1" applyAlignment="1">
      <alignment vertical="center" wrapText="1"/>
    </xf>
    <xf numFmtId="176" fontId="7" fillId="0" borderId="2" xfId="0" applyNumberFormat="1" applyFont="1" applyFill="1" applyBorder="1" applyAlignment="1">
      <alignment horizontal="center" vertical="center" shrinkToFit="1"/>
    </xf>
    <xf numFmtId="177" fontId="6" fillId="0" borderId="2" xfId="0" applyNumberFormat="1" applyFont="1" applyFill="1" applyBorder="1" applyAlignment="1">
      <alignment horizontal="center" vertical="center" wrapText="1"/>
    </xf>
    <xf numFmtId="0" fontId="6" fillId="0" borderId="5" xfId="0" applyFont="1" applyFill="1" applyBorder="1" applyAlignment="1">
      <alignment horizontal="center" wrapText="1"/>
    </xf>
    <xf numFmtId="0" fontId="6"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 xfId="50" applyNumberFormat="1"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176" fontId="6" fillId="0" borderId="2"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2" xfId="0" applyFont="1" applyFill="1" applyBorder="1" applyAlignment="1">
      <alignment horizontal="center" vertical="center"/>
    </xf>
    <xf numFmtId="177" fontId="6"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justify" vertical="center" wrapText="1"/>
    </xf>
    <xf numFmtId="177" fontId="6" fillId="0" borderId="2" xfId="0" applyNumberFormat="1" applyFont="1" applyFill="1" applyBorder="1" applyAlignment="1">
      <alignment horizontal="justify" vertical="center" wrapText="1"/>
    </xf>
    <xf numFmtId="0" fontId="7" fillId="0" borderId="0" xfId="0" applyFont="1" applyFill="1">
      <alignment vertical="center"/>
    </xf>
    <xf numFmtId="0" fontId="10" fillId="0" borderId="2" xfId="0" applyFont="1" applyFill="1" applyBorder="1" applyAlignment="1">
      <alignment horizontal="center" vertical="center" wrapText="1"/>
    </xf>
    <xf numFmtId="177" fontId="6" fillId="0" borderId="2" xfId="0" applyNumberFormat="1" applyFont="1" applyFill="1" applyBorder="1" applyAlignment="1">
      <alignment horizontal="center" vertical="center"/>
    </xf>
    <xf numFmtId="177" fontId="6" fillId="0" borderId="0" xfId="0" applyNumberFormat="1" applyFont="1" applyFill="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
    <dxf>
      <font>
        <color rgb="FF9C0006"/>
      </font>
      <fill>
        <patternFill patternType="solid">
          <bgColor rgb="FFFFC7CE"/>
        </patternFill>
      </fill>
    </dxf>
  </dxfs>
  <tableStyles count="0" defaultTableStyle="TableStyleMedium2" defaultPivotStyle="PivotStyleLight16"/>
  <colors>
    <mruColors>
      <color rgb="0000B050"/>
      <color rgb="00E2EFDA"/>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32"/>
  <sheetViews>
    <sheetView tabSelected="1" view="pageBreakPreview" zoomScale="40" zoomScalePageLayoutView="50" zoomScaleNormal="100" topLeftCell="B75" workbookViewId="0">
      <selection activeCell="D76" sqref="D76"/>
    </sheetView>
  </sheetViews>
  <sheetFormatPr defaultColWidth="10.625" defaultRowHeight="31.5"/>
  <cols>
    <col min="1" max="1" width="10.625" style="20" hidden="1" customWidth="1"/>
    <col min="2" max="2" width="15" style="20" customWidth="1"/>
    <col min="3" max="3" width="27.25" style="20" customWidth="1"/>
    <col min="4" max="4" width="51" style="23" customWidth="1"/>
    <col min="5" max="5" width="15.5" style="20" customWidth="1"/>
    <col min="6" max="6" width="67.25" style="23" customWidth="1"/>
    <col min="7" max="8" width="12" style="20" customWidth="1"/>
    <col min="9" max="9" width="19.5" style="20" customWidth="1"/>
    <col min="10" max="10" width="13.25" style="20" customWidth="1"/>
    <col min="11" max="11" width="12.5" style="20" customWidth="1"/>
    <col min="12" max="12" width="11.5" style="20" customWidth="1"/>
    <col min="13" max="15" width="15" style="20" customWidth="1"/>
    <col min="16" max="17" width="16.8" style="20" customWidth="1"/>
    <col min="18" max="18" width="16.9" style="20" customWidth="1"/>
    <col min="19" max="20" width="16.8" style="20" customWidth="1"/>
    <col min="21" max="21" width="15.5" style="20" customWidth="1"/>
    <col min="22" max="22" width="10.625" style="20" customWidth="1"/>
    <col min="23" max="23" width="9.75" style="20" customWidth="1"/>
    <col min="24" max="24" width="20.75" style="20" customWidth="1"/>
    <col min="25" max="25" width="26.75" style="20" customWidth="1"/>
    <col min="26" max="16384" width="10.625" style="20"/>
  </cols>
  <sheetData>
    <row r="1" s="20" customFormat="1" spans="2:6">
      <c r="B1" s="23" t="s">
        <v>0</v>
      </c>
      <c r="C1" s="23"/>
      <c r="D1" s="23"/>
      <c r="F1" s="23"/>
    </row>
    <row r="2" s="21" customFormat="1" ht="81" customHeight="1" spans="1:24">
      <c r="A2" s="24"/>
      <c r="B2" s="25" t="s">
        <v>1</v>
      </c>
      <c r="C2" s="25"/>
      <c r="D2" s="25"/>
      <c r="E2" s="25"/>
      <c r="F2" s="25"/>
      <c r="G2" s="25"/>
      <c r="H2" s="25"/>
      <c r="I2" s="25"/>
      <c r="J2" s="25"/>
      <c r="K2" s="25"/>
      <c r="L2" s="25"/>
      <c r="M2" s="25"/>
      <c r="N2" s="25"/>
      <c r="O2" s="25"/>
      <c r="P2" s="25"/>
      <c r="Q2" s="25"/>
      <c r="R2" s="25"/>
      <c r="S2" s="25"/>
      <c r="T2" s="25"/>
      <c r="U2" s="25"/>
      <c r="V2" s="25"/>
      <c r="W2" s="25"/>
      <c r="X2" s="25"/>
    </row>
    <row r="3" s="20" customFormat="1" spans="2:24">
      <c r="B3" s="26"/>
      <c r="C3" s="26"/>
      <c r="D3" s="27"/>
      <c r="E3" s="28"/>
      <c r="F3" s="27"/>
      <c r="G3" s="28"/>
      <c r="H3" s="28"/>
      <c r="I3" s="28"/>
      <c r="J3" s="28"/>
      <c r="K3" s="28"/>
      <c r="L3" s="28"/>
      <c r="M3" s="28"/>
      <c r="N3" s="28"/>
      <c r="O3" s="28"/>
      <c r="P3" s="28"/>
      <c r="Q3" s="45"/>
      <c r="R3" s="45"/>
      <c r="S3" s="45"/>
      <c r="T3" s="45"/>
      <c r="U3" s="45"/>
      <c r="V3" s="45"/>
      <c r="W3" s="46" t="s">
        <v>2</v>
      </c>
      <c r="X3" s="46"/>
    </row>
    <row r="4" s="21" customFormat="1" spans="2:24">
      <c r="B4" s="29" t="s">
        <v>3</v>
      </c>
      <c r="C4" s="29" t="s">
        <v>4</v>
      </c>
      <c r="D4" s="29" t="s">
        <v>5</v>
      </c>
      <c r="E4" s="29" t="s">
        <v>6</v>
      </c>
      <c r="F4" s="29" t="s">
        <v>7</v>
      </c>
      <c r="G4" s="29" t="s">
        <v>8</v>
      </c>
      <c r="H4" s="29" t="s">
        <v>9</v>
      </c>
      <c r="I4" s="29"/>
      <c r="J4" s="29" t="s">
        <v>10</v>
      </c>
      <c r="K4" s="29" t="s">
        <v>11</v>
      </c>
      <c r="L4" s="29" t="s">
        <v>12</v>
      </c>
      <c r="M4" s="29" t="s">
        <v>13</v>
      </c>
      <c r="N4" s="29"/>
      <c r="O4" s="29" t="s">
        <v>14</v>
      </c>
      <c r="P4" s="29"/>
      <c r="Q4" s="47" t="s">
        <v>15</v>
      </c>
      <c r="R4" s="48"/>
      <c r="S4" s="48"/>
      <c r="T4" s="48"/>
      <c r="U4" s="49"/>
      <c r="V4" s="50" t="s">
        <v>16</v>
      </c>
      <c r="W4" s="50" t="s">
        <v>17</v>
      </c>
      <c r="X4" s="50" t="s">
        <v>18</v>
      </c>
    </row>
    <row r="5" s="21" customFormat="1" spans="2:24">
      <c r="B5" s="29"/>
      <c r="C5" s="29"/>
      <c r="D5" s="29"/>
      <c r="E5" s="29"/>
      <c r="F5" s="29"/>
      <c r="G5" s="29"/>
      <c r="H5" s="29"/>
      <c r="I5" s="29"/>
      <c r="J5" s="29"/>
      <c r="K5" s="29"/>
      <c r="L5" s="29"/>
      <c r="M5" s="29"/>
      <c r="N5" s="29"/>
      <c r="O5" s="29"/>
      <c r="P5" s="29"/>
      <c r="Q5" s="51"/>
      <c r="R5" s="52"/>
      <c r="S5" s="52"/>
      <c r="T5" s="52"/>
      <c r="U5" s="53"/>
      <c r="V5" s="50"/>
      <c r="W5" s="50"/>
      <c r="X5" s="50"/>
    </row>
    <row r="6" s="21" customFormat="1" spans="2:24">
      <c r="B6" s="29"/>
      <c r="C6" s="29"/>
      <c r="D6" s="29"/>
      <c r="E6" s="29"/>
      <c r="F6" s="29"/>
      <c r="G6" s="29"/>
      <c r="H6" s="29" t="s">
        <v>19</v>
      </c>
      <c r="I6" s="29" t="s">
        <v>20</v>
      </c>
      <c r="J6" s="29"/>
      <c r="K6" s="29"/>
      <c r="L6" s="29"/>
      <c r="M6" s="29" t="s">
        <v>21</v>
      </c>
      <c r="N6" s="29" t="s">
        <v>22</v>
      </c>
      <c r="O6" s="29" t="s">
        <v>21</v>
      </c>
      <c r="P6" s="29" t="s">
        <v>22</v>
      </c>
      <c r="Q6" s="54" t="s">
        <v>23</v>
      </c>
      <c r="R6" s="55" t="s">
        <v>24</v>
      </c>
      <c r="S6" s="55" t="s">
        <v>25</v>
      </c>
      <c r="T6" s="55" t="s">
        <v>26</v>
      </c>
      <c r="U6" s="55" t="s">
        <v>27</v>
      </c>
      <c r="V6" s="50"/>
      <c r="W6" s="50"/>
      <c r="X6" s="50"/>
    </row>
    <row r="7" s="21" customFormat="1" spans="2:24">
      <c r="B7" s="30" t="s">
        <v>28</v>
      </c>
      <c r="C7" s="29"/>
      <c r="D7" s="31"/>
      <c r="E7" s="29"/>
      <c r="F7" s="31"/>
      <c r="G7" s="32">
        <f>G8+G120+G142+G206+G211+G219+G221+G225+G228</f>
        <v>140</v>
      </c>
      <c r="H7" s="29"/>
      <c r="I7" s="29"/>
      <c r="J7" s="29"/>
      <c r="K7" s="29"/>
      <c r="L7" s="29"/>
      <c r="M7" s="32">
        <f t="shared" ref="M7:U7" si="0">M8+M120+M142+M206+M211+M219+M221+M225+M228</f>
        <v>60120</v>
      </c>
      <c r="N7" s="32">
        <f t="shared" si="0"/>
        <v>137977</v>
      </c>
      <c r="O7" s="32">
        <f t="shared" si="0"/>
        <v>952591</v>
      </c>
      <c r="P7" s="32">
        <f t="shared" si="0"/>
        <v>470389</v>
      </c>
      <c r="Q7" s="32">
        <f t="shared" si="0"/>
        <v>20358</v>
      </c>
      <c r="R7" s="32">
        <f t="shared" si="0"/>
        <v>10479</v>
      </c>
      <c r="S7" s="32">
        <f t="shared" si="0"/>
        <v>5379</v>
      </c>
      <c r="T7" s="32">
        <f t="shared" si="0"/>
        <v>900</v>
      </c>
      <c r="U7" s="32">
        <f t="shared" si="0"/>
        <v>3600</v>
      </c>
      <c r="V7" s="29"/>
      <c r="W7" s="29"/>
      <c r="X7" s="29"/>
    </row>
    <row r="8" s="21" customFormat="1" ht="63" spans="2:24">
      <c r="B8" s="29" t="s">
        <v>29</v>
      </c>
      <c r="C8" s="29"/>
      <c r="D8" s="31"/>
      <c r="E8" s="29"/>
      <c r="F8" s="31"/>
      <c r="G8" s="29">
        <f>SUM(G9,G41,G69,G88,G94,G100,G107)</f>
        <v>78</v>
      </c>
      <c r="H8" s="29"/>
      <c r="I8" s="29"/>
      <c r="J8" s="29"/>
      <c r="K8" s="29"/>
      <c r="L8" s="29"/>
      <c r="M8" s="29">
        <f t="shared" ref="M8:U8" si="1">SUM(M9,M41,M69,M88,M94,M100,M107)</f>
        <v>6338</v>
      </c>
      <c r="N8" s="29">
        <f t="shared" si="1"/>
        <v>15949</v>
      </c>
      <c r="O8" s="29">
        <f t="shared" si="1"/>
        <v>17617</v>
      </c>
      <c r="P8" s="29">
        <f t="shared" si="1"/>
        <v>47862</v>
      </c>
      <c r="Q8" s="29">
        <f t="shared" si="1"/>
        <v>10298</v>
      </c>
      <c r="R8" s="29">
        <f t="shared" si="1"/>
        <v>5931</v>
      </c>
      <c r="S8" s="29">
        <f t="shared" si="1"/>
        <v>3329</v>
      </c>
      <c r="T8" s="29">
        <f t="shared" si="1"/>
        <v>198</v>
      </c>
      <c r="U8" s="29">
        <f t="shared" si="1"/>
        <v>840</v>
      </c>
      <c r="V8" s="29"/>
      <c r="W8" s="29"/>
      <c r="X8" s="29"/>
    </row>
    <row r="9" s="20" customFormat="1" ht="74" customHeight="1" spans="2:24">
      <c r="B9" s="33" t="s">
        <v>30</v>
      </c>
      <c r="C9" s="34"/>
      <c r="D9" s="35"/>
      <c r="E9" s="34"/>
      <c r="F9" s="35"/>
      <c r="G9" s="32">
        <f>SUM(G10,G15,G24,G26,G27,G40)</f>
        <v>25</v>
      </c>
      <c r="H9" s="32"/>
      <c r="I9" s="32"/>
      <c r="J9" s="32"/>
      <c r="K9" s="32"/>
      <c r="L9" s="32"/>
      <c r="M9" s="32">
        <f>SUM(M10,M15,M24,M26,M27,M40)</f>
        <v>2279</v>
      </c>
      <c r="N9" s="32">
        <f t="shared" ref="N9:U9" si="2">SUM(N10,N15,N24,N26,N27,N40)</f>
        <v>6892</v>
      </c>
      <c r="O9" s="32">
        <f t="shared" si="2"/>
        <v>4743</v>
      </c>
      <c r="P9" s="32">
        <f t="shared" si="2"/>
        <v>14129</v>
      </c>
      <c r="Q9" s="32">
        <f t="shared" si="2"/>
        <v>3445</v>
      </c>
      <c r="R9" s="32">
        <f t="shared" si="2"/>
        <v>1455</v>
      </c>
      <c r="S9" s="32">
        <f t="shared" si="2"/>
        <v>1330</v>
      </c>
      <c r="T9" s="32">
        <f t="shared" si="2"/>
        <v>20</v>
      </c>
      <c r="U9" s="32">
        <f t="shared" si="2"/>
        <v>640</v>
      </c>
      <c r="V9" s="34"/>
      <c r="W9" s="34"/>
      <c r="X9" s="34"/>
    </row>
    <row r="10" s="20" customFormat="1" ht="126" spans="2:24">
      <c r="B10" s="33" t="s">
        <v>31</v>
      </c>
      <c r="C10" s="34"/>
      <c r="D10" s="35"/>
      <c r="E10" s="34"/>
      <c r="F10" s="35"/>
      <c r="G10" s="34">
        <f>SUM(G11:G14)</f>
        <v>4</v>
      </c>
      <c r="H10" s="34"/>
      <c r="I10" s="34"/>
      <c r="J10" s="34"/>
      <c r="K10" s="34"/>
      <c r="L10" s="34"/>
      <c r="M10" s="34">
        <f t="shared" ref="M10:U10" si="3">SUM(M11:M14)</f>
        <v>1007</v>
      </c>
      <c r="N10" s="34">
        <f t="shared" si="3"/>
        <v>3048</v>
      </c>
      <c r="O10" s="34">
        <f t="shared" si="3"/>
        <v>1395</v>
      </c>
      <c r="P10" s="34">
        <f t="shared" si="3"/>
        <v>4360</v>
      </c>
      <c r="Q10" s="34">
        <f t="shared" si="3"/>
        <v>840</v>
      </c>
      <c r="R10" s="34">
        <f t="shared" si="3"/>
        <v>700</v>
      </c>
      <c r="S10" s="34">
        <f t="shared" si="3"/>
        <v>120</v>
      </c>
      <c r="T10" s="34">
        <f t="shared" si="3"/>
        <v>20</v>
      </c>
      <c r="U10" s="34">
        <f t="shared" si="3"/>
        <v>0</v>
      </c>
      <c r="V10" s="34"/>
      <c r="W10" s="34"/>
      <c r="X10" s="34"/>
    </row>
    <row r="11" s="20" customFormat="1" ht="189" spans="2:24">
      <c r="B11" s="36">
        <v>1</v>
      </c>
      <c r="C11" s="33" t="s">
        <v>32</v>
      </c>
      <c r="D11" s="37" t="s">
        <v>33</v>
      </c>
      <c r="E11" s="34" t="s">
        <v>34</v>
      </c>
      <c r="F11" s="38" t="s">
        <v>35</v>
      </c>
      <c r="G11" s="34">
        <v>1</v>
      </c>
      <c r="H11" s="33" t="s">
        <v>36</v>
      </c>
      <c r="I11" s="33" t="s">
        <v>37</v>
      </c>
      <c r="J11" s="34" t="s">
        <v>38</v>
      </c>
      <c r="K11" s="34" t="s">
        <v>38</v>
      </c>
      <c r="L11" s="34" t="s">
        <v>38</v>
      </c>
      <c r="M11" s="34">
        <v>17</v>
      </c>
      <c r="N11" s="34">
        <v>18</v>
      </c>
      <c r="O11" s="43">
        <v>50</v>
      </c>
      <c r="P11" s="34">
        <v>320</v>
      </c>
      <c r="Q11" s="56">
        <v>120</v>
      </c>
      <c r="R11" s="44"/>
      <c r="S11" s="44">
        <v>120</v>
      </c>
      <c r="T11" s="40"/>
      <c r="U11" s="40"/>
      <c r="V11" s="34" t="s">
        <v>36</v>
      </c>
      <c r="W11" s="34" t="s">
        <v>36</v>
      </c>
      <c r="X11" s="34" t="s">
        <v>39</v>
      </c>
    </row>
    <row r="12" s="20" customFormat="1" ht="157.5" spans="1:24">
      <c r="A12" s="20">
        <f>B12+1</f>
        <v>3</v>
      </c>
      <c r="B12" s="36">
        <v>2</v>
      </c>
      <c r="C12" s="34" t="s">
        <v>40</v>
      </c>
      <c r="D12" s="39" t="s">
        <v>41</v>
      </c>
      <c r="E12" s="34" t="s">
        <v>42</v>
      </c>
      <c r="F12" s="39" t="s">
        <v>43</v>
      </c>
      <c r="G12" s="34">
        <v>1</v>
      </c>
      <c r="H12" s="34" t="s">
        <v>44</v>
      </c>
      <c r="I12" s="34" t="s">
        <v>45</v>
      </c>
      <c r="J12" s="34" t="s">
        <v>46</v>
      </c>
      <c r="K12" s="34" t="s">
        <v>38</v>
      </c>
      <c r="L12" s="34" t="s">
        <v>38</v>
      </c>
      <c r="M12" s="34">
        <v>110</v>
      </c>
      <c r="N12" s="34">
        <v>370</v>
      </c>
      <c r="O12" s="43">
        <v>325</v>
      </c>
      <c r="P12" s="34">
        <v>1230</v>
      </c>
      <c r="Q12" s="34">
        <v>200</v>
      </c>
      <c r="R12" s="34">
        <v>200</v>
      </c>
      <c r="S12" s="40"/>
      <c r="T12" s="40"/>
      <c r="U12" s="40"/>
      <c r="V12" s="33" t="s">
        <v>44</v>
      </c>
      <c r="W12" s="33" t="s">
        <v>44</v>
      </c>
      <c r="X12" s="34" t="s">
        <v>47</v>
      </c>
    </row>
    <row r="13" s="20" customFormat="1" ht="315" spans="2:24">
      <c r="B13" s="36">
        <v>3</v>
      </c>
      <c r="C13" s="33" t="s">
        <v>48</v>
      </c>
      <c r="D13" s="39" t="s">
        <v>49</v>
      </c>
      <c r="E13" s="34" t="s">
        <v>34</v>
      </c>
      <c r="F13" s="38" t="s">
        <v>50</v>
      </c>
      <c r="G13" s="34">
        <v>1</v>
      </c>
      <c r="H13" s="33" t="s">
        <v>51</v>
      </c>
      <c r="I13" s="33" t="s">
        <v>52</v>
      </c>
      <c r="J13" s="34" t="s">
        <v>46</v>
      </c>
      <c r="K13" s="34" t="s">
        <v>38</v>
      </c>
      <c r="L13" s="34" t="s">
        <v>38</v>
      </c>
      <c r="M13" s="36">
        <v>860</v>
      </c>
      <c r="N13" s="36">
        <v>2600</v>
      </c>
      <c r="O13" s="43">
        <v>1000</v>
      </c>
      <c r="P13" s="36">
        <v>2750</v>
      </c>
      <c r="Q13" s="44">
        <v>500</v>
      </c>
      <c r="R13" s="44">
        <v>500</v>
      </c>
      <c r="S13" s="34"/>
      <c r="T13" s="40"/>
      <c r="U13" s="40"/>
      <c r="V13" s="34" t="s">
        <v>53</v>
      </c>
      <c r="W13" s="34" t="s">
        <v>53</v>
      </c>
      <c r="X13" s="34" t="s">
        <v>54</v>
      </c>
    </row>
    <row r="14" s="22" customFormat="1" ht="126" spans="1:24">
      <c r="A14" s="20"/>
      <c r="B14" s="36">
        <v>4</v>
      </c>
      <c r="C14" s="34" t="s">
        <v>55</v>
      </c>
      <c r="D14" s="35" t="s">
        <v>56</v>
      </c>
      <c r="E14" s="34" t="s">
        <v>34</v>
      </c>
      <c r="F14" s="34" t="s">
        <v>57</v>
      </c>
      <c r="G14" s="40">
        <v>1</v>
      </c>
      <c r="H14" s="34" t="s">
        <v>58</v>
      </c>
      <c r="I14" s="34" t="s">
        <v>59</v>
      </c>
      <c r="J14" s="34" t="s">
        <v>46</v>
      </c>
      <c r="K14" s="34" t="s">
        <v>38</v>
      </c>
      <c r="L14" s="34" t="s">
        <v>46</v>
      </c>
      <c r="M14" s="34">
        <v>20</v>
      </c>
      <c r="N14" s="34">
        <v>60</v>
      </c>
      <c r="O14" s="22">
        <v>20</v>
      </c>
      <c r="P14" s="34">
        <v>60</v>
      </c>
      <c r="Q14" s="44">
        <v>20</v>
      </c>
      <c r="R14" s="44"/>
      <c r="S14" s="44"/>
      <c r="T14" s="44">
        <v>20</v>
      </c>
      <c r="U14" s="40"/>
      <c r="V14" s="33" t="s">
        <v>60</v>
      </c>
      <c r="W14" s="33" t="s">
        <v>60</v>
      </c>
      <c r="X14" s="34" t="s">
        <v>61</v>
      </c>
    </row>
    <row r="15" s="20" customFormat="1" ht="126" spans="2:24">
      <c r="B15" s="33" t="s">
        <v>62</v>
      </c>
      <c r="C15" s="34"/>
      <c r="D15" s="35"/>
      <c r="E15" s="34"/>
      <c r="F15" s="35"/>
      <c r="G15" s="40">
        <f>SUM(G16:G23)</f>
        <v>8</v>
      </c>
      <c r="H15" s="34"/>
      <c r="I15" s="34"/>
      <c r="J15" s="34"/>
      <c r="K15" s="34"/>
      <c r="L15" s="34"/>
      <c r="M15" s="40">
        <f>SUM(M16:M23)</f>
        <v>189</v>
      </c>
      <c r="N15" s="40">
        <f t="shared" ref="N15:U15" si="4">SUM(N16:N23)</f>
        <v>469</v>
      </c>
      <c r="O15" s="40">
        <f t="shared" si="4"/>
        <v>557</v>
      </c>
      <c r="P15" s="40">
        <f t="shared" si="4"/>
        <v>1283</v>
      </c>
      <c r="Q15" s="40">
        <f t="shared" si="4"/>
        <v>682</v>
      </c>
      <c r="R15" s="40">
        <f t="shared" si="4"/>
        <v>482</v>
      </c>
      <c r="S15" s="40">
        <f t="shared" si="4"/>
        <v>200</v>
      </c>
      <c r="T15" s="40">
        <f t="shared" si="4"/>
        <v>0</v>
      </c>
      <c r="U15" s="40">
        <f t="shared" si="4"/>
        <v>0</v>
      </c>
      <c r="V15" s="34"/>
      <c r="W15" s="34"/>
      <c r="X15" s="34"/>
    </row>
    <row r="16" s="20" customFormat="1" ht="378" spans="2:24">
      <c r="B16" s="36">
        <v>5</v>
      </c>
      <c r="C16" s="34" t="s">
        <v>63</v>
      </c>
      <c r="D16" s="35" t="s">
        <v>64</v>
      </c>
      <c r="E16" s="34" t="s">
        <v>65</v>
      </c>
      <c r="F16" s="35" t="s">
        <v>66</v>
      </c>
      <c r="G16" s="34">
        <v>1</v>
      </c>
      <c r="H16" s="34" t="s">
        <v>67</v>
      </c>
      <c r="I16" s="34" t="s">
        <v>68</v>
      </c>
      <c r="J16" s="34" t="s">
        <v>38</v>
      </c>
      <c r="K16" s="34" t="s">
        <v>38</v>
      </c>
      <c r="L16" s="34" t="s">
        <v>46</v>
      </c>
      <c r="M16" s="34">
        <v>52</v>
      </c>
      <c r="N16" s="34">
        <v>89</v>
      </c>
      <c r="O16" s="43">
        <v>150</v>
      </c>
      <c r="P16" s="34">
        <v>120</v>
      </c>
      <c r="Q16" s="34">
        <v>100</v>
      </c>
      <c r="R16" s="34">
        <v>100</v>
      </c>
      <c r="S16" s="34"/>
      <c r="T16" s="40"/>
      <c r="U16" s="40"/>
      <c r="V16" s="34" t="s">
        <v>67</v>
      </c>
      <c r="W16" s="34" t="s">
        <v>69</v>
      </c>
      <c r="X16" s="34" t="s">
        <v>70</v>
      </c>
    </row>
    <row r="17" s="20" customFormat="1" ht="220.5" spans="2:24">
      <c r="B17" s="36">
        <v>6</v>
      </c>
      <c r="C17" s="39" t="s">
        <v>71</v>
      </c>
      <c r="D17" s="39" t="s">
        <v>72</v>
      </c>
      <c r="E17" s="39" t="s">
        <v>73</v>
      </c>
      <c r="F17" s="39" t="s">
        <v>74</v>
      </c>
      <c r="G17" s="34">
        <v>1</v>
      </c>
      <c r="H17" s="34" t="s">
        <v>75</v>
      </c>
      <c r="I17" s="34" t="s">
        <v>76</v>
      </c>
      <c r="J17" s="34" t="s">
        <v>46</v>
      </c>
      <c r="K17" s="34" t="s">
        <v>38</v>
      </c>
      <c r="L17" s="34" t="s">
        <v>38</v>
      </c>
      <c r="M17" s="34">
        <v>30</v>
      </c>
      <c r="N17" s="34">
        <v>75</v>
      </c>
      <c r="O17" s="43">
        <v>63</v>
      </c>
      <c r="P17" s="34">
        <v>145</v>
      </c>
      <c r="Q17" s="34">
        <v>100</v>
      </c>
      <c r="R17" s="34">
        <v>100</v>
      </c>
      <c r="S17" s="34"/>
      <c r="T17" s="40"/>
      <c r="U17" s="40"/>
      <c r="V17" s="34" t="s">
        <v>75</v>
      </c>
      <c r="W17" s="34" t="s">
        <v>75</v>
      </c>
      <c r="X17" s="34" t="s">
        <v>77</v>
      </c>
    </row>
    <row r="18" s="20" customFormat="1" ht="283.5" spans="2:24">
      <c r="B18" s="36">
        <v>7</v>
      </c>
      <c r="C18" s="39" t="s">
        <v>78</v>
      </c>
      <c r="D18" s="34" t="s">
        <v>79</v>
      </c>
      <c r="E18" s="39" t="s">
        <v>80</v>
      </c>
      <c r="F18" s="39" t="s">
        <v>81</v>
      </c>
      <c r="G18" s="34">
        <v>1</v>
      </c>
      <c r="H18" s="34" t="s">
        <v>82</v>
      </c>
      <c r="I18" s="34"/>
      <c r="J18" s="34" t="s">
        <v>46</v>
      </c>
      <c r="K18" s="34" t="s">
        <v>38</v>
      </c>
      <c r="L18" s="34" t="s">
        <v>38</v>
      </c>
      <c r="M18" s="34">
        <v>30</v>
      </c>
      <c r="N18" s="34">
        <v>62</v>
      </c>
      <c r="O18" s="43">
        <v>100</v>
      </c>
      <c r="P18" s="34">
        <v>324</v>
      </c>
      <c r="Q18" s="44">
        <v>200</v>
      </c>
      <c r="R18" s="34"/>
      <c r="S18" s="44">
        <v>200</v>
      </c>
      <c r="T18" s="40"/>
      <c r="U18" s="40"/>
      <c r="V18" s="34" t="s">
        <v>83</v>
      </c>
      <c r="W18" s="34" t="s">
        <v>84</v>
      </c>
      <c r="X18" s="34" t="s">
        <v>85</v>
      </c>
    </row>
    <row r="19" s="20" customFormat="1" ht="220.5" spans="2:24">
      <c r="B19" s="36">
        <v>8</v>
      </c>
      <c r="C19" s="39" t="s">
        <v>86</v>
      </c>
      <c r="D19" s="39" t="s">
        <v>87</v>
      </c>
      <c r="E19" s="39" t="s">
        <v>88</v>
      </c>
      <c r="F19" s="39" t="s">
        <v>89</v>
      </c>
      <c r="G19" s="34">
        <v>1</v>
      </c>
      <c r="H19" s="33" t="s">
        <v>75</v>
      </c>
      <c r="I19" s="34" t="s">
        <v>90</v>
      </c>
      <c r="J19" s="34" t="s">
        <v>38</v>
      </c>
      <c r="K19" s="34" t="s">
        <v>38</v>
      </c>
      <c r="L19" s="34" t="s">
        <v>38</v>
      </c>
      <c r="M19" s="34">
        <v>8</v>
      </c>
      <c r="N19" s="34">
        <v>20</v>
      </c>
      <c r="O19" s="43">
        <v>35</v>
      </c>
      <c r="P19" s="34">
        <v>141</v>
      </c>
      <c r="Q19" s="44">
        <v>30</v>
      </c>
      <c r="R19" s="44">
        <v>30</v>
      </c>
      <c r="S19" s="44"/>
      <c r="T19" s="40"/>
      <c r="U19" s="40"/>
      <c r="V19" s="34" t="s">
        <v>75</v>
      </c>
      <c r="W19" s="34" t="s">
        <v>75</v>
      </c>
      <c r="X19" s="34" t="s">
        <v>77</v>
      </c>
    </row>
    <row r="20" s="20" customFormat="1" ht="252" spans="2:24">
      <c r="B20" s="36">
        <v>9</v>
      </c>
      <c r="C20" s="39" t="s">
        <v>91</v>
      </c>
      <c r="D20" s="39" t="s">
        <v>92</v>
      </c>
      <c r="E20" s="34" t="s">
        <v>93</v>
      </c>
      <c r="F20" s="39" t="s">
        <v>94</v>
      </c>
      <c r="G20" s="34">
        <v>1</v>
      </c>
      <c r="H20" s="33" t="s">
        <v>95</v>
      </c>
      <c r="I20" s="33" t="s">
        <v>96</v>
      </c>
      <c r="J20" s="34" t="s">
        <v>46</v>
      </c>
      <c r="K20" s="34" t="s">
        <v>38</v>
      </c>
      <c r="L20" s="34" t="s">
        <v>46</v>
      </c>
      <c r="M20" s="34">
        <v>20</v>
      </c>
      <c r="N20" s="34">
        <v>63</v>
      </c>
      <c r="O20" s="43">
        <v>54</v>
      </c>
      <c r="P20" s="34">
        <v>135</v>
      </c>
      <c r="Q20" s="44">
        <v>65</v>
      </c>
      <c r="R20" s="44">
        <v>65</v>
      </c>
      <c r="S20" s="44"/>
      <c r="T20" s="40"/>
      <c r="U20" s="40"/>
      <c r="V20" s="34" t="s">
        <v>95</v>
      </c>
      <c r="W20" s="34" t="s">
        <v>95</v>
      </c>
      <c r="X20" s="34" t="s">
        <v>97</v>
      </c>
    </row>
    <row r="21" s="20" customFormat="1" ht="346.5" spans="2:24">
      <c r="B21" s="36">
        <v>10</v>
      </c>
      <c r="C21" s="39" t="s">
        <v>98</v>
      </c>
      <c r="D21" s="39" t="s">
        <v>99</v>
      </c>
      <c r="E21" s="34" t="s">
        <v>88</v>
      </c>
      <c r="F21" s="39" t="s">
        <v>100</v>
      </c>
      <c r="G21" s="34">
        <v>1</v>
      </c>
      <c r="H21" s="33" t="s">
        <v>75</v>
      </c>
      <c r="I21" s="34" t="s">
        <v>76</v>
      </c>
      <c r="J21" s="34" t="s">
        <v>46</v>
      </c>
      <c r="K21" s="34" t="s">
        <v>38</v>
      </c>
      <c r="L21" s="34" t="s">
        <v>38</v>
      </c>
      <c r="M21" s="34">
        <v>35</v>
      </c>
      <c r="N21" s="34">
        <v>128</v>
      </c>
      <c r="O21" s="43">
        <v>55</v>
      </c>
      <c r="P21" s="34">
        <v>218</v>
      </c>
      <c r="Q21" s="44">
        <v>55</v>
      </c>
      <c r="R21" s="44">
        <v>55</v>
      </c>
      <c r="S21" s="44"/>
      <c r="T21" s="40"/>
      <c r="U21" s="40"/>
      <c r="V21" s="34" t="s">
        <v>75</v>
      </c>
      <c r="W21" s="34" t="s">
        <v>75</v>
      </c>
      <c r="X21" s="34" t="s">
        <v>97</v>
      </c>
    </row>
    <row r="22" s="20" customFormat="1" ht="220.5" spans="2:24">
      <c r="B22" s="36">
        <v>11</v>
      </c>
      <c r="C22" s="39" t="s">
        <v>101</v>
      </c>
      <c r="D22" s="39" t="s">
        <v>102</v>
      </c>
      <c r="E22" s="34" t="s">
        <v>80</v>
      </c>
      <c r="F22" s="39" t="s">
        <v>103</v>
      </c>
      <c r="G22" s="34">
        <v>1</v>
      </c>
      <c r="H22" s="34" t="s">
        <v>104</v>
      </c>
      <c r="I22" s="34" t="s">
        <v>105</v>
      </c>
      <c r="J22" s="34" t="s">
        <v>38</v>
      </c>
      <c r="K22" s="34" t="s">
        <v>38</v>
      </c>
      <c r="L22" s="34" t="s">
        <v>38</v>
      </c>
      <c r="M22" s="34">
        <v>10</v>
      </c>
      <c r="N22" s="34">
        <v>20</v>
      </c>
      <c r="O22" s="43">
        <v>50</v>
      </c>
      <c r="P22" s="34">
        <v>100</v>
      </c>
      <c r="Q22" s="34">
        <v>95</v>
      </c>
      <c r="R22" s="34">
        <v>95</v>
      </c>
      <c r="S22" s="34"/>
      <c r="T22" s="40"/>
      <c r="U22" s="40"/>
      <c r="V22" s="34" t="s">
        <v>53</v>
      </c>
      <c r="W22" s="34" t="s">
        <v>53</v>
      </c>
      <c r="X22" s="34" t="s">
        <v>106</v>
      </c>
    </row>
    <row r="23" s="20" customFormat="1" ht="189" spans="2:24">
      <c r="B23" s="36">
        <v>12</v>
      </c>
      <c r="C23" s="39" t="s">
        <v>107</v>
      </c>
      <c r="D23" s="39" t="s">
        <v>108</v>
      </c>
      <c r="E23" s="34" t="s">
        <v>109</v>
      </c>
      <c r="F23" s="39" t="s">
        <v>110</v>
      </c>
      <c r="G23" s="34">
        <v>1</v>
      </c>
      <c r="H23" s="34" t="s">
        <v>104</v>
      </c>
      <c r="I23" s="34" t="s">
        <v>105</v>
      </c>
      <c r="J23" s="34" t="s">
        <v>38</v>
      </c>
      <c r="K23" s="34" t="s">
        <v>38</v>
      </c>
      <c r="L23" s="34" t="s">
        <v>38</v>
      </c>
      <c r="M23" s="34">
        <v>4</v>
      </c>
      <c r="N23" s="34">
        <v>12</v>
      </c>
      <c r="O23" s="43">
        <v>50</v>
      </c>
      <c r="P23" s="34">
        <v>100</v>
      </c>
      <c r="Q23" s="34">
        <v>37</v>
      </c>
      <c r="R23" s="34">
        <v>37</v>
      </c>
      <c r="S23" s="34"/>
      <c r="T23" s="40"/>
      <c r="U23" s="40"/>
      <c r="V23" s="34" t="s">
        <v>53</v>
      </c>
      <c r="W23" s="34" t="s">
        <v>53</v>
      </c>
      <c r="X23" s="34" t="s">
        <v>106</v>
      </c>
    </row>
    <row r="24" s="20" customFormat="1" ht="94.5" spans="2:24">
      <c r="B24" s="33" t="s">
        <v>111</v>
      </c>
      <c r="C24" s="39"/>
      <c r="D24" s="39"/>
      <c r="E24" s="34"/>
      <c r="F24" s="35"/>
      <c r="G24" s="40">
        <f>SUM(G25:G25)</f>
        <v>1</v>
      </c>
      <c r="H24" s="34"/>
      <c r="I24" s="34"/>
      <c r="J24" s="34"/>
      <c r="K24" s="34"/>
      <c r="L24" s="34"/>
      <c r="M24" s="40">
        <f>SUM(M25:M25)</f>
        <v>15</v>
      </c>
      <c r="N24" s="40">
        <f>SUM(N25:N25)</f>
        <v>60</v>
      </c>
      <c r="O24" s="40">
        <v>45</v>
      </c>
      <c r="P24" s="40">
        <f t="shared" ref="P24:U24" si="5">SUM(P25:P25)</f>
        <v>125</v>
      </c>
      <c r="Q24" s="40">
        <f t="shared" si="5"/>
        <v>30</v>
      </c>
      <c r="R24" s="40">
        <f t="shared" si="5"/>
        <v>30</v>
      </c>
      <c r="S24" s="40">
        <f t="shared" si="5"/>
        <v>0</v>
      </c>
      <c r="T24" s="40">
        <f t="shared" si="5"/>
        <v>0</v>
      </c>
      <c r="U24" s="40">
        <f t="shared" si="5"/>
        <v>0</v>
      </c>
      <c r="V24" s="34"/>
      <c r="W24" s="34"/>
      <c r="X24" s="34"/>
    </row>
    <row r="25" s="20" customFormat="1" ht="157.5" spans="2:24">
      <c r="B25" s="36">
        <v>13</v>
      </c>
      <c r="C25" s="39" t="s">
        <v>112</v>
      </c>
      <c r="D25" s="39" t="s">
        <v>113</v>
      </c>
      <c r="E25" s="34" t="s">
        <v>34</v>
      </c>
      <c r="F25" s="39" t="s">
        <v>114</v>
      </c>
      <c r="G25" s="34">
        <v>1</v>
      </c>
      <c r="H25" s="33" t="s">
        <v>115</v>
      </c>
      <c r="I25" s="33" t="s">
        <v>116</v>
      </c>
      <c r="J25" s="34" t="s">
        <v>38</v>
      </c>
      <c r="K25" s="34" t="s">
        <v>46</v>
      </c>
      <c r="L25" s="34" t="s">
        <v>46</v>
      </c>
      <c r="M25" s="34">
        <v>15</v>
      </c>
      <c r="N25" s="34">
        <v>60</v>
      </c>
      <c r="O25" s="43">
        <v>43</v>
      </c>
      <c r="P25" s="34">
        <v>125</v>
      </c>
      <c r="Q25" s="44">
        <v>30</v>
      </c>
      <c r="R25" s="44">
        <v>30</v>
      </c>
      <c r="S25" s="44"/>
      <c r="T25" s="40"/>
      <c r="U25" s="40"/>
      <c r="V25" s="34" t="s">
        <v>115</v>
      </c>
      <c r="W25" s="34" t="s">
        <v>53</v>
      </c>
      <c r="X25" s="34" t="s">
        <v>117</v>
      </c>
    </row>
    <row r="26" s="20" customFormat="1" ht="94.5" spans="2:24">
      <c r="B26" s="33" t="s">
        <v>118</v>
      </c>
      <c r="C26" s="39"/>
      <c r="D26" s="39"/>
      <c r="E26" s="34"/>
      <c r="F26" s="35"/>
      <c r="G26" s="34">
        <v>0</v>
      </c>
      <c r="H26" s="34"/>
      <c r="I26" s="34"/>
      <c r="J26" s="34"/>
      <c r="K26" s="34"/>
      <c r="L26" s="34"/>
      <c r="M26" s="40"/>
      <c r="N26" s="40"/>
      <c r="O26" s="40"/>
      <c r="P26" s="40"/>
      <c r="Q26" s="40"/>
      <c r="R26" s="40"/>
      <c r="S26" s="40"/>
      <c r="T26" s="40"/>
      <c r="U26" s="40"/>
      <c r="V26" s="34"/>
      <c r="W26" s="34"/>
      <c r="X26" s="34"/>
    </row>
    <row r="27" s="20" customFormat="1" ht="126" spans="2:24">
      <c r="B27" s="33" t="s">
        <v>119</v>
      </c>
      <c r="C27" s="39"/>
      <c r="D27" s="39"/>
      <c r="E27" s="34"/>
      <c r="F27" s="35"/>
      <c r="G27" s="40">
        <f>SUM(G28:G39)</f>
        <v>12</v>
      </c>
      <c r="H27" s="34"/>
      <c r="I27" s="34"/>
      <c r="J27" s="34"/>
      <c r="K27" s="34"/>
      <c r="L27" s="34"/>
      <c r="M27" s="40">
        <f t="shared" ref="M27:U27" si="6">SUM(M28:M39)</f>
        <v>1068</v>
      </c>
      <c r="N27" s="40">
        <f t="shared" si="6"/>
        <v>3315</v>
      </c>
      <c r="O27" s="40">
        <f t="shared" si="6"/>
        <v>2746</v>
      </c>
      <c r="P27" s="40">
        <f t="shared" si="6"/>
        <v>8361</v>
      </c>
      <c r="Q27" s="40">
        <f t="shared" si="6"/>
        <v>1893</v>
      </c>
      <c r="R27" s="40">
        <f t="shared" si="6"/>
        <v>243</v>
      </c>
      <c r="S27" s="40">
        <f t="shared" si="6"/>
        <v>1010</v>
      </c>
      <c r="T27" s="40">
        <f t="shared" si="6"/>
        <v>0</v>
      </c>
      <c r="U27" s="40">
        <f t="shared" si="6"/>
        <v>640</v>
      </c>
      <c r="V27" s="34"/>
      <c r="W27" s="34"/>
      <c r="X27" s="34"/>
    </row>
    <row r="28" s="20" customFormat="1" ht="409.5" spans="2:24">
      <c r="B28" s="36">
        <v>14</v>
      </c>
      <c r="C28" s="39" t="s">
        <v>120</v>
      </c>
      <c r="D28" s="39" t="s">
        <v>121</v>
      </c>
      <c r="E28" s="34" t="s">
        <v>34</v>
      </c>
      <c r="F28" s="38" t="s">
        <v>122</v>
      </c>
      <c r="G28" s="34">
        <v>1</v>
      </c>
      <c r="H28" s="33" t="s">
        <v>115</v>
      </c>
      <c r="I28" s="33" t="s">
        <v>116</v>
      </c>
      <c r="J28" s="34" t="s">
        <v>38</v>
      </c>
      <c r="K28" s="34" t="s">
        <v>46</v>
      </c>
      <c r="L28" s="34" t="s">
        <v>46</v>
      </c>
      <c r="M28" s="36">
        <v>45</v>
      </c>
      <c r="N28" s="36">
        <v>100</v>
      </c>
      <c r="O28" s="43">
        <v>130</v>
      </c>
      <c r="P28" s="36">
        <v>480</v>
      </c>
      <c r="Q28" s="44">
        <v>280</v>
      </c>
      <c r="R28" s="44"/>
      <c r="S28" s="44">
        <v>280</v>
      </c>
      <c r="T28" s="40"/>
      <c r="U28" s="40"/>
      <c r="V28" s="34" t="s">
        <v>115</v>
      </c>
      <c r="W28" s="34" t="s">
        <v>123</v>
      </c>
      <c r="X28" s="34" t="s">
        <v>124</v>
      </c>
    </row>
    <row r="29" s="20" customFormat="1" ht="157.5" spans="1:24">
      <c r="A29" s="20">
        <f>B29+1</f>
        <v>16</v>
      </c>
      <c r="B29" s="36">
        <v>15</v>
      </c>
      <c r="C29" s="39" t="s">
        <v>125</v>
      </c>
      <c r="D29" s="39" t="s">
        <v>126</v>
      </c>
      <c r="E29" s="34" t="s">
        <v>34</v>
      </c>
      <c r="F29" s="39" t="s">
        <v>127</v>
      </c>
      <c r="G29" s="34">
        <v>1</v>
      </c>
      <c r="H29" s="34" t="s">
        <v>104</v>
      </c>
      <c r="I29" s="34" t="s">
        <v>105</v>
      </c>
      <c r="J29" s="34" t="s">
        <v>38</v>
      </c>
      <c r="K29" s="34" t="s">
        <v>38</v>
      </c>
      <c r="L29" s="34" t="s">
        <v>38</v>
      </c>
      <c r="M29" s="34">
        <v>40</v>
      </c>
      <c r="N29" s="34">
        <v>120</v>
      </c>
      <c r="O29" s="43">
        <v>120</v>
      </c>
      <c r="P29" s="34">
        <v>200</v>
      </c>
      <c r="Q29" s="34">
        <v>123</v>
      </c>
      <c r="R29" s="34">
        <v>123</v>
      </c>
      <c r="S29" s="40"/>
      <c r="T29" s="40"/>
      <c r="U29" s="40"/>
      <c r="V29" s="34" t="s">
        <v>104</v>
      </c>
      <c r="W29" s="34" t="s">
        <v>104</v>
      </c>
      <c r="X29" s="34" t="s">
        <v>97</v>
      </c>
    </row>
    <row r="30" s="20" customFormat="1" ht="409.5" spans="2:24">
      <c r="B30" s="36">
        <v>16</v>
      </c>
      <c r="C30" s="39" t="s">
        <v>128</v>
      </c>
      <c r="D30" s="39" t="s">
        <v>121</v>
      </c>
      <c r="E30" s="34" t="s">
        <v>34</v>
      </c>
      <c r="F30" s="38" t="s">
        <v>129</v>
      </c>
      <c r="G30" s="34">
        <v>1</v>
      </c>
      <c r="H30" s="33" t="s">
        <v>115</v>
      </c>
      <c r="I30" s="33" t="s">
        <v>130</v>
      </c>
      <c r="J30" s="34" t="s">
        <v>38</v>
      </c>
      <c r="K30" s="34" t="s">
        <v>46</v>
      </c>
      <c r="L30" s="34" t="s">
        <v>46</v>
      </c>
      <c r="M30" s="36">
        <v>45</v>
      </c>
      <c r="N30" s="36">
        <v>100</v>
      </c>
      <c r="O30" s="43">
        <v>137</v>
      </c>
      <c r="P30" s="36">
        <v>530</v>
      </c>
      <c r="Q30" s="44">
        <v>250</v>
      </c>
      <c r="R30" s="44"/>
      <c r="S30" s="44">
        <v>250</v>
      </c>
      <c r="T30" s="40"/>
      <c r="U30" s="40"/>
      <c r="V30" s="34" t="s">
        <v>115</v>
      </c>
      <c r="W30" s="34" t="s">
        <v>123</v>
      </c>
      <c r="X30" s="34" t="s">
        <v>124</v>
      </c>
    </row>
    <row r="31" s="20" customFormat="1" ht="220.5" spans="2:24">
      <c r="B31" s="36">
        <v>17</v>
      </c>
      <c r="C31" s="39" t="s">
        <v>131</v>
      </c>
      <c r="D31" s="39" t="s">
        <v>132</v>
      </c>
      <c r="E31" s="34" t="s">
        <v>42</v>
      </c>
      <c r="F31" s="35" t="s">
        <v>133</v>
      </c>
      <c r="G31" s="34">
        <v>1</v>
      </c>
      <c r="H31" s="34" t="s">
        <v>44</v>
      </c>
      <c r="I31" s="34" t="s">
        <v>134</v>
      </c>
      <c r="J31" s="34" t="s">
        <v>46</v>
      </c>
      <c r="K31" s="34" t="s">
        <v>38</v>
      </c>
      <c r="L31" s="34" t="s">
        <v>46</v>
      </c>
      <c r="M31" s="34">
        <v>80</v>
      </c>
      <c r="N31" s="34">
        <v>350</v>
      </c>
      <c r="O31" s="43">
        <v>240</v>
      </c>
      <c r="P31" s="34">
        <v>1150</v>
      </c>
      <c r="Q31" s="34">
        <v>100</v>
      </c>
      <c r="R31" s="34"/>
      <c r="S31" s="44">
        <v>100</v>
      </c>
      <c r="T31" s="40"/>
      <c r="U31" s="40"/>
      <c r="V31" s="34" t="s">
        <v>44</v>
      </c>
      <c r="W31" s="34" t="s">
        <v>44</v>
      </c>
      <c r="X31" s="34" t="s">
        <v>47</v>
      </c>
    </row>
    <row r="32" s="22" customFormat="1" ht="189" spans="1:24">
      <c r="A32" s="41"/>
      <c r="B32" s="36">
        <v>18</v>
      </c>
      <c r="C32" s="34" t="s">
        <v>135</v>
      </c>
      <c r="D32" s="34" t="s">
        <v>136</v>
      </c>
      <c r="E32" s="34" t="s">
        <v>137</v>
      </c>
      <c r="F32" s="34" t="s">
        <v>138</v>
      </c>
      <c r="G32" s="34">
        <v>1</v>
      </c>
      <c r="H32" s="34" t="s">
        <v>139</v>
      </c>
      <c r="I32" s="34" t="s">
        <v>140</v>
      </c>
      <c r="J32" s="34" t="s">
        <v>38</v>
      </c>
      <c r="K32" s="34" t="s">
        <v>38</v>
      </c>
      <c r="L32" s="34" t="s">
        <v>38</v>
      </c>
      <c r="M32" s="34">
        <v>10</v>
      </c>
      <c r="N32" s="34">
        <v>40</v>
      </c>
      <c r="O32" s="34">
        <v>60</v>
      </c>
      <c r="P32" s="34">
        <v>200</v>
      </c>
      <c r="Q32" s="44">
        <v>60</v>
      </c>
      <c r="R32" s="44"/>
      <c r="S32" s="44">
        <v>60</v>
      </c>
      <c r="T32" s="44"/>
      <c r="U32" s="40"/>
      <c r="V32" s="57" t="s">
        <v>139</v>
      </c>
      <c r="W32" s="58" t="s">
        <v>53</v>
      </c>
      <c r="X32" s="34" t="s">
        <v>141</v>
      </c>
    </row>
    <row r="33" s="22" customFormat="1" ht="409.5" spans="1:24">
      <c r="A33" s="41"/>
      <c r="B33" s="36">
        <v>19</v>
      </c>
      <c r="C33" s="34" t="s">
        <v>142</v>
      </c>
      <c r="D33" s="34" t="s">
        <v>143</v>
      </c>
      <c r="E33" s="34" t="s">
        <v>144</v>
      </c>
      <c r="F33" s="34" t="s">
        <v>145</v>
      </c>
      <c r="G33" s="34">
        <v>1</v>
      </c>
      <c r="H33" s="34" t="s">
        <v>67</v>
      </c>
      <c r="I33" s="34" t="s">
        <v>146</v>
      </c>
      <c r="J33" s="34" t="s">
        <v>38</v>
      </c>
      <c r="K33" s="34" t="s">
        <v>38</v>
      </c>
      <c r="L33" s="34" t="s">
        <v>38</v>
      </c>
      <c r="M33" s="44">
        <v>120</v>
      </c>
      <c r="N33" s="44">
        <v>120</v>
      </c>
      <c r="O33" s="40">
        <v>120</v>
      </c>
      <c r="P33" s="40">
        <v>120</v>
      </c>
      <c r="Q33" s="44">
        <v>120</v>
      </c>
      <c r="R33" s="44">
        <v>120</v>
      </c>
      <c r="S33" s="40"/>
      <c r="T33" s="40"/>
      <c r="U33" s="40"/>
      <c r="V33" s="57" t="s">
        <v>67</v>
      </c>
      <c r="W33" s="34" t="s">
        <v>53</v>
      </c>
      <c r="X33" s="34" t="s">
        <v>124</v>
      </c>
    </row>
    <row r="34" s="22" customFormat="1" ht="409.5" spans="1:24">
      <c r="A34" s="41"/>
      <c r="B34" s="36">
        <v>20</v>
      </c>
      <c r="C34" s="34" t="s">
        <v>147</v>
      </c>
      <c r="D34" s="34" t="s">
        <v>148</v>
      </c>
      <c r="E34" s="34" t="s">
        <v>149</v>
      </c>
      <c r="F34" s="34" t="s">
        <v>150</v>
      </c>
      <c r="G34" s="34">
        <v>1</v>
      </c>
      <c r="H34" s="34" t="s">
        <v>67</v>
      </c>
      <c r="I34" s="34" t="s">
        <v>151</v>
      </c>
      <c r="J34" s="34" t="s">
        <v>38</v>
      </c>
      <c r="K34" s="34" t="s">
        <v>38</v>
      </c>
      <c r="L34" s="34" t="s">
        <v>38</v>
      </c>
      <c r="M34" s="34">
        <v>28</v>
      </c>
      <c r="N34" s="34">
        <v>84</v>
      </c>
      <c r="O34" s="22">
        <v>32</v>
      </c>
      <c r="P34" s="34">
        <v>128</v>
      </c>
      <c r="Q34" s="44">
        <v>200</v>
      </c>
      <c r="R34" s="44"/>
      <c r="S34" s="44">
        <v>200</v>
      </c>
      <c r="T34" s="40"/>
      <c r="U34" s="40"/>
      <c r="V34" s="57" t="s">
        <v>67</v>
      </c>
      <c r="W34" s="34" t="s">
        <v>53</v>
      </c>
      <c r="X34" s="34" t="s">
        <v>124</v>
      </c>
    </row>
    <row r="35" s="22" customFormat="1" ht="252" spans="1:24">
      <c r="A35" s="41"/>
      <c r="B35" s="36">
        <v>21</v>
      </c>
      <c r="C35" s="33" t="s">
        <v>152</v>
      </c>
      <c r="D35" s="33" t="s">
        <v>153</v>
      </c>
      <c r="E35" s="34" t="s">
        <v>144</v>
      </c>
      <c r="F35" s="34" t="s">
        <v>154</v>
      </c>
      <c r="G35" s="34">
        <v>1</v>
      </c>
      <c r="H35" s="34" t="s">
        <v>155</v>
      </c>
      <c r="I35" s="34" t="s">
        <v>156</v>
      </c>
      <c r="J35" s="34" t="s">
        <v>38</v>
      </c>
      <c r="K35" s="34" t="s">
        <v>38</v>
      </c>
      <c r="L35" s="34" t="s">
        <v>38</v>
      </c>
      <c r="M35" s="34">
        <v>58</v>
      </c>
      <c r="N35" s="34">
        <v>124</v>
      </c>
      <c r="O35" s="22">
        <v>102</v>
      </c>
      <c r="P35" s="34">
        <v>320</v>
      </c>
      <c r="Q35" s="44">
        <v>120</v>
      </c>
      <c r="R35" s="44"/>
      <c r="S35" s="44">
        <v>120</v>
      </c>
      <c r="T35" s="40"/>
      <c r="U35" s="40"/>
      <c r="V35" s="57" t="s">
        <v>155</v>
      </c>
      <c r="W35" s="34" t="s">
        <v>53</v>
      </c>
      <c r="X35" s="34" t="s">
        <v>157</v>
      </c>
    </row>
    <row r="36" s="22" customFormat="1" ht="283.5" spans="1:24">
      <c r="A36" s="41"/>
      <c r="B36" s="36">
        <v>22</v>
      </c>
      <c r="C36" s="34" t="s">
        <v>158</v>
      </c>
      <c r="D36" s="35" t="s">
        <v>159</v>
      </c>
      <c r="E36" s="34" t="s">
        <v>160</v>
      </c>
      <c r="F36" s="34" t="s">
        <v>161</v>
      </c>
      <c r="G36" s="34">
        <v>1</v>
      </c>
      <c r="H36" s="34" t="s">
        <v>44</v>
      </c>
      <c r="I36" s="34" t="s">
        <v>134</v>
      </c>
      <c r="J36" s="34" t="s">
        <v>46</v>
      </c>
      <c r="K36" s="34" t="s">
        <v>38</v>
      </c>
      <c r="L36" s="34" t="s">
        <v>46</v>
      </c>
      <c r="M36" s="34">
        <v>116</v>
      </c>
      <c r="N36" s="34">
        <v>248</v>
      </c>
      <c r="O36" s="22">
        <v>532</v>
      </c>
      <c r="P36" s="34">
        <v>1490</v>
      </c>
      <c r="Q36" s="44">
        <v>300</v>
      </c>
      <c r="R36" s="44"/>
      <c r="S36" s="34"/>
      <c r="T36" s="44"/>
      <c r="U36" s="44">
        <v>300</v>
      </c>
      <c r="V36" s="34" t="s">
        <v>44</v>
      </c>
      <c r="W36" s="42" t="s">
        <v>53</v>
      </c>
      <c r="X36" s="34" t="s">
        <v>124</v>
      </c>
    </row>
    <row r="37" s="22" customFormat="1" ht="220.5" spans="1:24">
      <c r="A37" s="41"/>
      <c r="B37" s="36">
        <v>23</v>
      </c>
      <c r="C37" s="33" t="s">
        <v>162</v>
      </c>
      <c r="D37" s="33" t="s">
        <v>163</v>
      </c>
      <c r="E37" s="34" t="s">
        <v>164</v>
      </c>
      <c r="F37" s="34" t="s">
        <v>165</v>
      </c>
      <c r="G37" s="34">
        <v>1</v>
      </c>
      <c r="H37" s="34" t="s">
        <v>44</v>
      </c>
      <c r="I37" s="34" t="s">
        <v>166</v>
      </c>
      <c r="J37" s="34" t="s">
        <v>46</v>
      </c>
      <c r="K37" s="34" t="s">
        <v>38</v>
      </c>
      <c r="L37" s="34" t="s">
        <v>38</v>
      </c>
      <c r="M37" s="34">
        <v>68</v>
      </c>
      <c r="N37" s="34">
        <v>214</v>
      </c>
      <c r="O37" s="22">
        <v>211</v>
      </c>
      <c r="P37" s="34">
        <v>843</v>
      </c>
      <c r="Q37" s="44">
        <v>200</v>
      </c>
      <c r="R37" s="44"/>
      <c r="S37" s="44"/>
      <c r="T37" s="44"/>
      <c r="U37" s="44">
        <v>200</v>
      </c>
      <c r="V37" s="34" t="s">
        <v>44</v>
      </c>
      <c r="W37" s="42" t="s">
        <v>53</v>
      </c>
      <c r="X37" s="34" t="s">
        <v>167</v>
      </c>
    </row>
    <row r="38" s="22" customFormat="1" ht="189" spans="1:24">
      <c r="A38" s="41"/>
      <c r="B38" s="36">
        <v>24</v>
      </c>
      <c r="C38" s="34" t="s">
        <v>168</v>
      </c>
      <c r="D38" s="42" t="s">
        <v>169</v>
      </c>
      <c r="E38" s="34" t="s">
        <v>170</v>
      </c>
      <c r="F38" s="39" t="s">
        <v>171</v>
      </c>
      <c r="G38" s="34">
        <v>1</v>
      </c>
      <c r="H38" s="34" t="s">
        <v>104</v>
      </c>
      <c r="I38" s="34" t="s">
        <v>105</v>
      </c>
      <c r="J38" s="34" t="s">
        <v>38</v>
      </c>
      <c r="K38" s="34" t="s">
        <v>38</v>
      </c>
      <c r="L38" s="34" t="s">
        <v>38</v>
      </c>
      <c r="M38" s="34">
        <v>31</v>
      </c>
      <c r="N38" s="34">
        <v>160</v>
      </c>
      <c r="O38" s="22">
        <v>560</v>
      </c>
      <c r="P38" s="34">
        <v>800</v>
      </c>
      <c r="Q38" s="44">
        <v>50</v>
      </c>
      <c r="R38" s="44"/>
      <c r="S38" s="44"/>
      <c r="T38" s="44"/>
      <c r="U38" s="44">
        <v>50</v>
      </c>
      <c r="V38" s="34" t="s">
        <v>104</v>
      </c>
      <c r="W38" s="42" t="s">
        <v>53</v>
      </c>
      <c r="X38" s="34" t="s">
        <v>167</v>
      </c>
    </row>
    <row r="39" s="22" customFormat="1" ht="220.5" spans="1:24">
      <c r="A39" s="41"/>
      <c r="B39" s="36">
        <v>25</v>
      </c>
      <c r="C39" s="33" t="s">
        <v>172</v>
      </c>
      <c r="D39" s="37" t="s">
        <v>173</v>
      </c>
      <c r="E39" s="34" t="s">
        <v>174</v>
      </c>
      <c r="F39" s="35" t="s">
        <v>175</v>
      </c>
      <c r="G39" s="34">
        <v>1</v>
      </c>
      <c r="H39" s="33" t="s">
        <v>75</v>
      </c>
      <c r="I39" s="34" t="s">
        <v>176</v>
      </c>
      <c r="J39" s="34" t="s">
        <v>46</v>
      </c>
      <c r="K39" s="34" t="s">
        <v>38</v>
      </c>
      <c r="L39" s="34" t="s">
        <v>38</v>
      </c>
      <c r="M39" s="34">
        <v>427</v>
      </c>
      <c r="N39" s="34">
        <v>1655</v>
      </c>
      <c r="O39" s="43">
        <v>502</v>
      </c>
      <c r="P39" s="34">
        <v>2100</v>
      </c>
      <c r="Q39" s="44">
        <v>90</v>
      </c>
      <c r="R39" s="44"/>
      <c r="S39" s="44"/>
      <c r="T39" s="59"/>
      <c r="U39" s="44">
        <v>90</v>
      </c>
      <c r="V39" s="34" t="s">
        <v>75</v>
      </c>
      <c r="W39" s="34" t="s">
        <v>75</v>
      </c>
      <c r="X39" s="34" t="s">
        <v>177</v>
      </c>
    </row>
    <row r="40" s="20" customFormat="1" ht="94.5" spans="2:24">
      <c r="B40" s="33" t="s">
        <v>178</v>
      </c>
      <c r="C40" s="39"/>
      <c r="D40" s="39"/>
      <c r="E40" s="34"/>
      <c r="F40" s="35"/>
      <c r="G40" s="34">
        <v>0</v>
      </c>
      <c r="H40" s="34"/>
      <c r="I40" s="34"/>
      <c r="J40" s="34"/>
      <c r="K40" s="34"/>
      <c r="L40" s="34"/>
      <c r="M40" s="40"/>
      <c r="N40" s="40"/>
      <c r="O40" s="40"/>
      <c r="P40" s="40"/>
      <c r="Q40" s="40"/>
      <c r="R40" s="40"/>
      <c r="S40" s="40"/>
      <c r="T40" s="40"/>
      <c r="U40" s="40"/>
      <c r="V40" s="34"/>
      <c r="W40" s="34"/>
      <c r="X40" s="34"/>
    </row>
    <row r="41" s="20" customFormat="1" ht="94.5" spans="2:24">
      <c r="B41" s="33" t="s">
        <v>179</v>
      </c>
      <c r="C41" s="39"/>
      <c r="D41" s="39"/>
      <c r="E41" s="34"/>
      <c r="F41" s="35"/>
      <c r="G41" s="34">
        <f>G42+G48+G65+G66</f>
        <v>23</v>
      </c>
      <c r="H41" s="34"/>
      <c r="I41" s="34"/>
      <c r="J41" s="34"/>
      <c r="K41" s="34"/>
      <c r="L41" s="34"/>
      <c r="M41" s="34">
        <f>M42+M48+M65+M66</f>
        <v>1563</v>
      </c>
      <c r="N41" s="34">
        <f t="shared" ref="N41:U41" si="7">N42+N48+N65+N66</f>
        <v>5173</v>
      </c>
      <c r="O41" s="34">
        <f t="shared" si="7"/>
        <v>4114</v>
      </c>
      <c r="P41" s="34">
        <f t="shared" si="7"/>
        <v>14611</v>
      </c>
      <c r="Q41" s="34">
        <f t="shared" si="7"/>
        <v>2610</v>
      </c>
      <c r="R41" s="34">
        <f t="shared" si="7"/>
        <v>1700</v>
      </c>
      <c r="S41" s="34">
        <f t="shared" si="7"/>
        <v>910</v>
      </c>
      <c r="T41" s="34">
        <f t="shared" si="7"/>
        <v>0</v>
      </c>
      <c r="U41" s="32">
        <f t="shared" si="7"/>
        <v>0</v>
      </c>
      <c r="V41" s="34"/>
      <c r="W41" s="34"/>
      <c r="X41" s="34"/>
    </row>
    <row r="42" s="20" customFormat="1" ht="189" spans="2:24">
      <c r="B42" s="33" t="s">
        <v>180</v>
      </c>
      <c r="C42" s="39"/>
      <c r="D42" s="39"/>
      <c r="E42" s="34"/>
      <c r="F42" s="35"/>
      <c r="G42" s="40">
        <f>SUM(G43:G47)</f>
        <v>5</v>
      </c>
      <c r="H42" s="34"/>
      <c r="I42" s="34"/>
      <c r="J42" s="34"/>
      <c r="K42" s="34"/>
      <c r="L42" s="34"/>
      <c r="M42" s="40">
        <f t="shared" ref="M42:U42" si="8">SUM(M43:M47)</f>
        <v>444</v>
      </c>
      <c r="N42" s="40">
        <f t="shared" si="8"/>
        <v>1697</v>
      </c>
      <c r="O42" s="40">
        <f t="shared" si="8"/>
        <v>1420</v>
      </c>
      <c r="P42" s="40">
        <f t="shared" si="8"/>
        <v>6017</v>
      </c>
      <c r="Q42" s="40">
        <f t="shared" si="8"/>
        <v>1035</v>
      </c>
      <c r="R42" s="40">
        <f t="shared" si="8"/>
        <v>425</v>
      </c>
      <c r="S42" s="40">
        <f t="shared" si="8"/>
        <v>610</v>
      </c>
      <c r="T42" s="40">
        <f t="shared" si="8"/>
        <v>0</v>
      </c>
      <c r="U42" s="40">
        <f t="shared" si="8"/>
        <v>0</v>
      </c>
      <c r="V42" s="34"/>
      <c r="W42" s="34"/>
      <c r="X42" s="34"/>
    </row>
    <row r="43" s="20" customFormat="1" ht="283.5" spans="2:24">
      <c r="B43" s="33" t="s">
        <v>181</v>
      </c>
      <c r="C43" s="39" t="s">
        <v>182</v>
      </c>
      <c r="D43" s="39" t="s">
        <v>183</v>
      </c>
      <c r="E43" s="34" t="s">
        <v>93</v>
      </c>
      <c r="F43" s="39" t="s">
        <v>184</v>
      </c>
      <c r="G43" s="34">
        <v>1</v>
      </c>
      <c r="H43" s="33" t="s">
        <v>36</v>
      </c>
      <c r="I43" s="33" t="s">
        <v>185</v>
      </c>
      <c r="J43" s="34" t="s">
        <v>46</v>
      </c>
      <c r="K43" s="34" t="s">
        <v>38</v>
      </c>
      <c r="L43" s="34" t="s">
        <v>46</v>
      </c>
      <c r="M43" s="34">
        <v>187</v>
      </c>
      <c r="N43" s="34">
        <v>870</v>
      </c>
      <c r="O43" s="43">
        <v>560</v>
      </c>
      <c r="P43" s="34">
        <v>2762</v>
      </c>
      <c r="Q43" s="44">
        <v>50</v>
      </c>
      <c r="R43" s="44">
        <v>50</v>
      </c>
      <c r="S43" s="40"/>
      <c r="T43" s="40"/>
      <c r="U43" s="40"/>
      <c r="V43" s="34" t="s">
        <v>36</v>
      </c>
      <c r="W43" s="34" t="s">
        <v>36</v>
      </c>
      <c r="X43" s="34" t="s">
        <v>186</v>
      </c>
    </row>
    <row r="44" s="20" customFormat="1" ht="315" spans="2:24">
      <c r="B44" s="33" t="s">
        <v>187</v>
      </c>
      <c r="C44" s="39" t="s">
        <v>188</v>
      </c>
      <c r="D44" s="39" t="s">
        <v>189</v>
      </c>
      <c r="E44" s="34" t="s">
        <v>93</v>
      </c>
      <c r="F44" s="39" t="s">
        <v>190</v>
      </c>
      <c r="G44" s="34">
        <v>1</v>
      </c>
      <c r="H44" s="33" t="s">
        <v>36</v>
      </c>
      <c r="I44" s="33" t="s">
        <v>191</v>
      </c>
      <c r="J44" s="34" t="s">
        <v>38</v>
      </c>
      <c r="K44" s="34" t="s">
        <v>38</v>
      </c>
      <c r="L44" s="34" t="s">
        <v>38</v>
      </c>
      <c r="M44" s="34">
        <v>27</v>
      </c>
      <c r="N44" s="34">
        <v>85</v>
      </c>
      <c r="O44" s="43">
        <v>88</v>
      </c>
      <c r="P44" s="34">
        <v>350</v>
      </c>
      <c r="Q44" s="44">
        <v>175</v>
      </c>
      <c r="R44" s="44">
        <v>175</v>
      </c>
      <c r="S44" s="44"/>
      <c r="T44" s="40"/>
      <c r="U44" s="40"/>
      <c r="V44" s="34" t="s">
        <v>36</v>
      </c>
      <c r="W44" s="34" t="s">
        <v>36</v>
      </c>
      <c r="X44" s="34" t="s">
        <v>186</v>
      </c>
    </row>
    <row r="45" s="20" customFormat="1" ht="252" spans="1:24">
      <c r="A45" s="20">
        <f>B45+1</f>
        <v>29</v>
      </c>
      <c r="B45" s="33" t="s">
        <v>192</v>
      </c>
      <c r="C45" s="39" t="s">
        <v>193</v>
      </c>
      <c r="D45" s="39" t="s">
        <v>194</v>
      </c>
      <c r="E45" s="34" t="s">
        <v>42</v>
      </c>
      <c r="F45" s="39" t="s">
        <v>195</v>
      </c>
      <c r="G45" s="34">
        <v>1</v>
      </c>
      <c r="H45" s="34" t="s">
        <v>44</v>
      </c>
      <c r="I45" s="34" t="s">
        <v>196</v>
      </c>
      <c r="J45" s="34" t="s">
        <v>46</v>
      </c>
      <c r="K45" s="34" t="s">
        <v>38</v>
      </c>
      <c r="L45" s="34" t="s">
        <v>46</v>
      </c>
      <c r="M45" s="34">
        <v>75</v>
      </c>
      <c r="N45" s="34">
        <v>240</v>
      </c>
      <c r="O45" s="43">
        <v>220</v>
      </c>
      <c r="P45" s="34">
        <v>850</v>
      </c>
      <c r="Q45" s="44">
        <v>120</v>
      </c>
      <c r="R45" s="44"/>
      <c r="S45" s="40">
        <v>120</v>
      </c>
      <c r="T45" s="40"/>
      <c r="U45" s="40"/>
      <c r="V45" s="34" t="s">
        <v>44</v>
      </c>
      <c r="W45" s="34" t="s">
        <v>44</v>
      </c>
      <c r="X45" s="34" t="s">
        <v>47</v>
      </c>
    </row>
    <row r="46" s="20" customFormat="1" ht="220.5" spans="2:24">
      <c r="B46" s="33" t="s">
        <v>197</v>
      </c>
      <c r="C46" s="39" t="s">
        <v>198</v>
      </c>
      <c r="D46" s="39" t="s">
        <v>199</v>
      </c>
      <c r="E46" s="34" t="s">
        <v>200</v>
      </c>
      <c r="F46" s="39" t="s">
        <v>201</v>
      </c>
      <c r="G46" s="34">
        <v>1</v>
      </c>
      <c r="H46" s="34" t="s">
        <v>155</v>
      </c>
      <c r="I46" s="34" t="s">
        <v>202</v>
      </c>
      <c r="J46" s="34" t="s">
        <v>38</v>
      </c>
      <c r="K46" s="34" t="s">
        <v>38</v>
      </c>
      <c r="L46" s="34" t="s">
        <v>38</v>
      </c>
      <c r="M46" s="34">
        <v>35</v>
      </c>
      <c r="N46" s="34">
        <v>102</v>
      </c>
      <c r="O46" s="43">
        <v>80</v>
      </c>
      <c r="P46" s="34">
        <v>255</v>
      </c>
      <c r="Q46" s="34">
        <v>200</v>
      </c>
      <c r="R46" s="34">
        <v>200</v>
      </c>
      <c r="S46" s="40"/>
      <c r="T46" s="40"/>
      <c r="U46" s="40"/>
      <c r="V46" s="34" t="s">
        <v>203</v>
      </c>
      <c r="W46" s="34" t="s">
        <v>203</v>
      </c>
      <c r="X46" s="34" t="s">
        <v>85</v>
      </c>
    </row>
    <row r="47" s="22" customFormat="1" ht="252" spans="1:24">
      <c r="A47" s="41"/>
      <c r="B47" s="33" t="s">
        <v>204</v>
      </c>
      <c r="C47" s="34" t="s">
        <v>205</v>
      </c>
      <c r="D47" s="34" t="s">
        <v>206</v>
      </c>
      <c r="E47" s="34" t="s">
        <v>207</v>
      </c>
      <c r="F47" s="34" t="s">
        <v>208</v>
      </c>
      <c r="G47" s="34">
        <v>1</v>
      </c>
      <c r="H47" s="34" t="s">
        <v>209</v>
      </c>
      <c r="I47" s="34" t="s">
        <v>210</v>
      </c>
      <c r="J47" s="34" t="s">
        <v>46</v>
      </c>
      <c r="K47" s="34" t="s">
        <v>46</v>
      </c>
      <c r="L47" s="34"/>
      <c r="M47" s="34">
        <v>120</v>
      </c>
      <c r="N47" s="34">
        <v>400</v>
      </c>
      <c r="O47" s="22">
        <v>472</v>
      </c>
      <c r="P47" s="34">
        <v>1800</v>
      </c>
      <c r="Q47" s="44">
        <v>490</v>
      </c>
      <c r="R47" s="44"/>
      <c r="S47" s="44">
        <v>490</v>
      </c>
      <c r="T47" s="34"/>
      <c r="U47" s="34"/>
      <c r="V47" s="57" t="s">
        <v>211</v>
      </c>
      <c r="W47" s="34" t="s">
        <v>53</v>
      </c>
      <c r="X47" s="34" t="s">
        <v>124</v>
      </c>
    </row>
    <row r="48" s="20" customFormat="1" ht="63" spans="2:24">
      <c r="B48" s="33" t="s">
        <v>212</v>
      </c>
      <c r="C48" s="39"/>
      <c r="D48" s="39"/>
      <c r="E48" s="34"/>
      <c r="F48" s="35"/>
      <c r="G48" s="34">
        <f>SUM(G49:G64)</f>
        <v>16</v>
      </c>
      <c r="H48" s="34"/>
      <c r="I48" s="34"/>
      <c r="J48" s="34"/>
      <c r="K48" s="34"/>
      <c r="L48" s="34"/>
      <c r="M48" s="34">
        <f>SUM(M49:M64)</f>
        <v>934</v>
      </c>
      <c r="N48" s="34">
        <f t="shared" ref="N48:U48" si="9">SUM(N49:N64)</f>
        <v>2881</v>
      </c>
      <c r="O48" s="34">
        <f t="shared" si="9"/>
        <v>2139</v>
      </c>
      <c r="P48" s="34">
        <f t="shared" si="9"/>
        <v>6784</v>
      </c>
      <c r="Q48" s="34">
        <f t="shared" si="9"/>
        <v>1355</v>
      </c>
      <c r="R48" s="34">
        <f t="shared" si="9"/>
        <v>1115</v>
      </c>
      <c r="S48" s="34">
        <f t="shared" si="9"/>
        <v>240</v>
      </c>
      <c r="T48" s="34">
        <f t="shared" si="9"/>
        <v>0</v>
      </c>
      <c r="U48" s="34">
        <f t="shared" si="9"/>
        <v>0</v>
      </c>
      <c r="V48" s="34"/>
      <c r="W48" s="34"/>
      <c r="X48" s="34"/>
    </row>
    <row r="49" s="20" customFormat="1" ht="189" spans="1:24">
      <c r="A49" s="20">
        <f>B49+1</f>
        <v>32</v>
      </c>
      <c r="B49" s="36">
        <v>31</v>
      </c>
      <c r="C49" s="39" t="s">
        <v>213</v>
      </c>
      <c r="D49" s="39" t="s">
        <v>214</v>
      </c>
      <c r="E49" s="34" t="s">
        <v>34</v>
      </c>
      <c r="F49" s="39" t="s">
        <v>215</v>
      </c>
      <c r="G49" s="34">
        <v>1</v>
      </c>
      <c r="H49" s="34" t="s">
        <v>75</v>
      </c>
      <c r="I49" s="34" t="s">
        <v>216</v>
      </c>
      <c r="J49" s="34" t="s">
        <v>46</v>
      </c>
      <c r="K49" s="34" t="s">
        <v>38</v>
      </c>
      <c r="L49" s="34" t="s">
        <v>38</v>
      </c>
      <c r="M49" s="34">
        <v>55</v>
      </c>
      <c r="N49" s="34">
        <v>270</v>
      </c>
      <c r="O49" s="43">
        <v>162</v>
      </c>
      <c r="P49" s="34">
        <v>525</v>
      </c>
      <c r="Q49" s="34">
        <v>100</v>
      </c>
      <c r="R49" s="34">
        <v>100</v>
      </c>
      <c r="S49" s="40"/>
      <c r="T49" s="40"/>
      <c r="U49" s="40"/>
      <c r="V49" s="34" t="s">
        <v>75</v>
      </c>
      <c r="W49" s="34" t="s">
        <v>75</v>
      </c>
      <c r="X49" s="34" t="s">
        <v>97</v>
      </c>
    </row>
    <row r="50" s="20" customFormat="1" ht="409.5" spans="2:24">
      <c r="B50" s="36">
        <v>32</v>
      </c>
      <c r="C50" s="39" t="s">
        <v>217</v>
      </c>
      <c r="D50" s="39" t="s">
        <v>218</v>
      </c>
      <c r="E50" s="34" t="s">
        <v>219</v>
      </c>
      <c r="F50" s="35" t="s">
        <v>220</v>
      </c>
      <c r="G50" s="34">
        <v>1</v>
      </c>
      <c r="H50" s="34" t="s">
        <v>67</v>
      </c>
      <c r="I50" s="34" t="s">
        <v>68</v>
      </c>
      <c r="J50" s="34" t="s">
        <v>38</v>
      </c>
      <c r="K50" s="34" t="s">
        <v>38</v>
      </c>
      <c r="L50" s="34" t="s">
        <v>46</v>
      </c>
      <c r="M50" s="36">
        <v>62</v>
      </c>
      <c r="N50" s="36">
        <v>89</v>
      </c>
      <c r="O50" s="43">
        <v>74</v>
      </c>
      <c r="P50" s="36">
        <v>125</v>
      </c>
      <c r="Q50" s="44">
        <v>120</v>
      </c>
      <c r="R50" s="44"/>
      <c r="S50" s="44">
        <v>120</v>
      </c>
      <c r="T50" s="40"/>
      <c r="U50" s="40"/>
      <c r="V50" s="34" t="s">
        <v>67</v>
      </c>
      <c r="W50" s="34" t="s">
        <v>53</v>
      </c>
      <c r="X50" s="34" t="s">
        <v>221</v>
      </c>
    </row>
    <row r="51" s="20" customFormat="1" ht="409.5" spans="2:24">
      <c r="B51" s="36">
        <v>33</v>
      </c>
      <c r="C51" s="39" t="s">
        <v>222</v>
      </c>
      <c r="D51" s="39" t="s">
        <v>218</v>
      </c>
      <c r="E51" s="34" t="s">
        <v>219</v>
      </c>
      <c r="F51" s="35" t="s">
        <v>220</v>
      </c>
      <c r="G51" s="34">
        <v>1</v>
      </c>
      <c r="H51" s="34" t="s">
        <v>67</v>
      </c>
      <c r="I51" s="34" t="s">
        <v>223</v>
      </c>
      <c r="J51" s="34" t="s">
        <v>46</v>
      </c>
      <c r="K51" s="34" t="s">
        <v>38</v>
      </c>
      <c r="L51" s="34" t="s">
        <v>46</v>
      </c>
      <c r="M51" s="36">
        <v>61</v>
      </c>
      <c r="N51" s="36">
        <v>90</v>
      </c>
      <c r="O51" s="43">
        <v>73</v>
      </c>
      <c r="P51" s="36">
        <v>119</v>
      </c>
      <c r="Q51" s="44">
        <v>120</v>
      </c>
      <c r="R51" s="44"/>
      <c r="S51" s="44">
        <v>120</v>
      </c>
      <c r="T51" s="40"/>
      <c r="U51" s="40"/>
      <c r="V51" s="34" t="s">
        <v>67</v>
      </c>
      <c r="W51" s="34" t="s">
        <v>53</v>
      </c>
      <c r="X51" s="34" t="s">
        <v>221</v>
      </c>
    </row>
    <row r="52" s="20" customFormat="1" ht="346.5" spans="2:24">
      <c r="B52" s="36">
        <v>34</v>
      </c>
      <c r="C52" s="39" t="s">
        <v>224</v>
      </c>
      <c r="D52" s="39" t="s">
        <v>225</v>
      </c>
      <c r="E52" s="34" t="s">
        <v>226</v>
      </c>
      <c r="F52" s="38" t="s">
        <v>227</v>
      </c>
      <c r="G52" s="34">
        <v>1</v>
      </c>
      <c r="H52" s="33" t="s">
        <v>228</v>
      </c>
      <c r="I52" s="33" t="s">
        <v>229</v>
      </c>
      <c r="J52" s="34" t="s">
        <v>38</v>
      </c>
      <c r="K52" s="34" t="s">
        <v>38</v>
      </c>
      <c r="L52" s="34" t="s">
        <v>46</v>
      </c>
      <c r="M52" s="33">
        <v>110</v>
      </c>
      <c r="N52" s="33">
        <v>320</v>
      </c>
      <c r="O52" s="43">
        <v>365</v>
      </c>
      <c r="P52" s="33" t="s">
        <v>230</v>
      </c>
      <c r="Q52" s="44">
        <v>65</v>
      </c>
      <c r="R52" s="44">
        <v>65</v>
      </c>
      <c r="S52" s="44"/>
      <c r="T52" s="40"/>
      <c r="U52" s="40"/>
      <c r="V52" s="34" t="s">
        <v>228</v>
      </c>
      <c r="W52" s="34" t="s">
        <v>228</v>
      </c>
      <c r="X52" s="34" t="s">
        <v>231</v>
      </c>
    </row>
    <row r="53" s="20" customFormat="1" ht="189" spans="2:24">
      <c r="B53" s="36">
        <v>35</v>
      </c>
      <c r="C53" s="39" t="s">
        <v>232</v>
      </c>
      <c r="D53" s="39" t="s">
        <v>233</v>
      </c>
      <c r="E53" s="34" t="s">
        <v>80</v>
      </c>
      <c r="F53" s="39" t="s">
        <v>234</v>
      </c>
      <c r="G53" s="34">
        <v>1</v>
      </c>
      <c r="H53" s="34" t="s">
        <v>155</v>
      </c>
      <c r="I53" s="34" t="s">
        <v>235</v>
      </c>
      <c r="J53" s="34" t="s">
        <v>38</v>
      </c>
      <c r="K53" s="34" t="s">
        <v>38</v>
      </c>
      <c r="L53" s="34" t="s">
        <v>38</v>
      </c>
      <c r="M53" s="34">
        <v>4</v>
      </c>
      <c r="N53" s="34">
        <v>12</v>
      </c>
      <c r="O53" s="43">
        <v>12</v>
      </c>
      <c r="P53" s="34">
        <v>60</v>
      </c>
      <c r="Q53" s="34">
        <v>14</v>
      </c>
      <c r="R53" s="34">
        <v>14</v>
      </c>
      <c r="S53" s="34"/>
      <c r="T53" s="40"/>
      <c r="U53" s="40"/>
      <c r="V53" s="34" t="s">
        <v>53</v>
      </c>
      <c r="W53" s="34" t="s">
        <v>53</v>
      </c>
      <c r="X53" s="34" t="s">
        <v>106</v>
      </c>
    </row>
    <row r="54" s="20" customFormat="1" ht="409.5" spans="2:24">
      <c r="B54" s="36">
        <v>36</v>
      </c>
      <c r="C54" s="39" t="s">
        <v>236</v>
      </c>
      <c r="D54" s="39" t="s">
        <v>237</v>
      </c>
      <c r="E54" s="39" t="s">
        <v>207</v>
      </c>
      <c r="F54" s="39" t="s">
        <v>238</v>
      </c>
      <c r="G54" s="34">
        <v>1</v>
      </c>
      <c r="H54" s="34" t="s">
        <v>139</v>
      </c>
      <c r="I54" s="34" t="s">
        <v>140</v>
      </c>
      <c r="J54" s="34" t="s">
        <v>38</v>
      </c>
      <c r="K54" s="34" t="s">
        <v>38</v>
      </c>
      <c r="L54" s="34" t="s">
        <v>38</v>
      </c>
      <c r="M54" s="34">
        <v>150</v>
      </c>
      <c r="N54" s="34">
        <v>500</v>
      </c>
      <c r="O54" s="43">
        <v>200</v>
      </c>
      <c r="P54" s="34">
        <v>800</v>
      </c>
      <c r="Q54" s="44">
        <v>261</v>
      </c>
      <c r="R54" s="44">
        <v>261</v>
      </c>
      <c r="S54" s="44"/>
      <c r="T54" s="40"/>
      <c r="U54" s="40"/>
      <c r="V54" s="34" t="s">
        <v>139</v>
      </c>
      <c r="W54" s="34" t="s">
        <v>69</v>
      </c>
      <c r="X54" s="34" t="s">
        <v>141</v>
      </c>
    </row>
    <row r="55" s="20" customFormat="1" ht="189" spans="2:24">
      <c r="B55" s="36">
        <v>37</v>
      </c>
      <c r="C55" s="39" t="s">
        <v>239</v>
      </c>
      <c r="D55" s="39" t="s">
        <v>240</v>
      </c>
      <c r="E55" s="39" t="s">
        <v>241</v>
      </c>
      <c r="F55" s="39" t="s">
        <v>242</v>
      </c>
      <c r="G55" s="34">
        <v>1</v>
      </c>
      <c r="H55" s="34" t="s">
        <v>139</v>
      </c>
      <c r="I55" s="34" t="s">
        <v>243</v>
      </c>
      <c r="J55" s="34" t="s">
        <v>38</v>
      </c>
      <c r="K55" s="34" t="s">
        <v>38</v>
      </c>
      <c r="L55" s="34" t="s">
        <v>46</v>
      </c>
      <c r="M55" s="34">
        <v>10</v>
      </c>
      <c r="N55" s="34">
        <v>35</v>
      </c>
      <c r="O55" s="43">
        <v>25</v>
      </c>
      <c r="P55" s="34">
        <v>68</v>
      </c>
      <c r="Q55" s="44">
        <v>50</v>
      </c>
      <c r="R55" s="44">
        <v>50</v>
      </c>
      <c r="S55" s="44"/>
      <c r="T55" s="40"/>
      <c r="U55" s="40"/>
      <c r="V55" s="34" t="s">
        <v>139</v>
      </c>
      <c r="W55" s="34" t="s">
        <v>69</v>
      </c>
      <c r="X55" s="34" t="s">
        <v>141</v>
      </c>
    </row>
    <row r="56" s="20" customFormat="1" ht="157.5" spans="2:24">
      <c r="B56" s="36">
        <v>38</v>
      </c>
      <c r="C56" s="39" t="s">
        <v>244</v>
      </c>
      <c r="D56" s="39" t="s">
        <v>245</v>
      </c>
      <c r="E56" s="34" t="s">
        <v>246</v>
      </c>
      <c r="F56" s="39" t="s">
        <v>247</v>
      </c>
      <c r="G56" s="34">
        <v>1</v>
      </c>
      <c r="H56" s="34" t="s">
        <v>115</v>
      </c>
      <c r="I56" s="34" t="s">
        <v>248</v>
      </c>
      <c r="J56" s="34" t="s">
        <v>38</v>
      </c>
      <c r="K56" s="34" t="s">
        <v>46</v>
      </c>
      <c r="L56" s="34" t="s">
        <v>38</v>
      </c>
      <c r="M56" s="34">
        <v>25</v>
      </c>
      <c r="N56" s="34">
        <v>75</v>
      </c>
      <c r="O56" s="43">
        <v>30</v>
      </c>
      <c r="P56" s="34">
        <v>100</v>
      </c>
      <c r="Q56" s="34">
        <v>40</v>
      </c>
      <c r="R56" s="34">
        <v>40</v>
      </c>
      <c r="S56" s="34"/>
      <c r="T56" s="40"/>
      <c r="U56" s="40"/>
      <c r="V56" s="34" t="s">
        <v>115</v>
      </c>
      <c r="W56" s="34" t="s">
        <v>53</v>
      </c>
      <c r="X56" s="34" t="s">
        <v>249</v>
      </c>
    </row>
    <row r="57" s="20" customFormat="1" ht="189" spans="2:24">
      <c r="B57" s="36">
        <v>39</v>
      </c>
      <c r="C57" s="39" t="s">
        <v>250</v>
      </c>
      <c r="D57" s="39" t="s">
        <v>251</v>
      </c>
      <c r="E57" s="34" t="s">
        <v>34</v>
      </c>
      <c r="F57" s="39" t="s">
        <v>252</v>
      </c>
      <c r="G57" s="34">
        <v>1</v>
      </c>
      <c r="H57" s="34" t="s">
        <v>115</v>
      </c>
      <c r="I57" s="34" t="s">
        <v>253</v>
      </c>
      <c r="J57" s="34" t="s">
        <v>46</v>
      </c>
      <c r="K57" s="34" t="s">
        <v>46</v>
      </c>
      <c r="L57" s="34" t="s">
        <v>46</v>
      </c>
      <c r="M57" s="34">
        <v>43</v>
      </c>
      <c r="N57" s="34">
        <v>152</v>
      </c>
      <c r="O57" s="43">
        <v>129</v>
      </c>
      <c r="P57" s="34">
        <v>320</v>
      </c>
      <c r="Q57" s="44">
        <v>80</v>
      </c>
      <c r="R57" s="44">
        <v>80</v>
      </c>
      <c r="S57" s="44"/>
      <c r="T57" s="40"/>
      <c r="U57" s="40"/>
      <c r="V57" s="34" t="s">
        <v>115</v>
      </c>
      <c r="W57" s="34" t="s">
        <v>53</v>
      </c>
      <c r="X57" s="34" t="s">
        <v>249</v>
      </c>
    </row>
    <row r="58" s="20" customFormat="1" ht="189" spans="2:24">
      <c r="B58" s="36">
        <v>40</v>
      </c>
      <c r="C58" s="39" t="s">
        <v>254</v>
      </c>
      <c r="D58" s="39" t="s">
        <v>255</v>
      </c>
      <c r="E58" s="34" t="s">
        <v>34</v>
      </c>
      <c r="F58" s="39" t="s">
        <v>256</v>
      </c>
      <c r="G58" s="34">
        <v>1</v>
      </c>
      <c r="H58" s="34" t="s">
        <v>115</v>
      </c>
      <c r="I58" s="34" t="s">
        <v>257</v>
      </c>
      <c r="J58" s="34" t="s">
        <v>46</v>
      </c>
      <c r="K58" s="34" t="s">
        <v>46</v>
      </c>
      <c r="L58" s="34" t="s">
        <v>38</v>
      </c>
      <c r="M58" s="34">
        <v>40</v>
      </c>
      <c r="N58" s="34">
        <v>142</v>
      </c>
      <c r="O58" s="43">
        <v>120</v>
      </c>
      <c r="P58" s="34">
        <v>280</v>
      </c>
      <c r="Q58" s="44">
        <v>80</v>
      </c>
      <c r="R58" s="44">
        <v>80</v>
      </c>
      <c r="S58" s="44"/>
      <c r="T58" s="40"/>
      <c r="U58" s="40"/>
      <c r="V58" s="34" t="s">
        <v>115</v>
      </c>
      <c r="W58" s="34" t="s">
        <v>53</v>
      </c>
      <c r="X58" s="34" t="s">
        <v>221</v>
      </c>
    </row>
    <row r="59" s="20" customFormat="1" ht="220.5" spans="2:24">
      <c r="B59" s="36">
        <v>41</v>
      </c>
      <c r="C59" s="39" t="s">
        <v>258</v>
      </c>
      <c r="D59" s="39" t="s">
        <v>259</v>
      </c>
      <c r="E59" s="34" t="s">
        <v>88</v>
      </c>
      <c r="F59" s="39" t="s">
        <v>260</v>
      </c>
      <c r="G59" s="34">
        <v>1</v>
      </c>
      <c r="H59" s="33" t="s">
        <v>75</v>
      </c>
      <c r="I59" s="33" t="s">
        <v>261</v>
      </c>
      <c r="J59" s="34" t="s">
        <v>38</v>
      </c>
      <c r="K59" s="34" t="s">
        <v>38</v>
      </c>
      <c r="L59" s="34" t="s">
        <v>38</v>
      </c>
      <c r="M59" s="34">
        <v>28</v>
      </c>
      <c r="N59" s="34">
        <v>97</v>
      </c>
      <c r="O59" s="43">
        <v>84</v>
      </c>
      <c r="P59" s="34">
        <v>221</v>
      </c>
      <c r="Q59" s="44">
        <v>55</v>
      </c>
      <c r="R59" s="44">
        <v>55</v>
      </c>
      <c r="S59" s="44"/>
      <c r="T59" s="40"/>
      <c r="U59" s="40"/>
      <c r="V59" s="34" t="s">
        <v>75</v>
      </c>
      <c r="W59" s="34" t="s">
        <v>75</v>
      </c>
      <c r="X59" s="34" t="s">
        <v>77</v>
      </c>
    </row>
    <row r="60" s="20" customFormat="1" ht="189" spans="2:24">
      <c r="B60" s="36">
        <v>42</v>
      </c>
      <c r="C60" s="34" t="s">
        <v>262</v>
      </c>
      <c r="D60" s="39" t="s">
        <v>263</v>
      </c>
      <c r="E60" s="34" t="s">
        <v>88</v>
      </c>
      <c r="F60" s="39" t="s">
        <v>264</v>
      </c>
      <c r="G60" s="34">
        <v>1</v>
      </c>
      <c r="H60" s="33" t="s">
        <v>75</v>
      </c>
      <c r="I60" s="33" t="s">
        <v>265</v>
      </c>
      <c r="J60" s="34" t="s">
        <v>46</v>
      </c>
      <c r="K60" s="34" t="s">
        <v>38</v>
      </c>
      <c r="L60" s="34" t="s">
        <v>38</v>
      </c>
      <c r="M60" s="34">
        <v>205</v>
      </c>
      <c r="N60" s="34">
        <v>610</v>
      </c>
      <c r="O60" s="43">
        <v>391</v>
      </c>
      <c r="P60" s="34">
        <v>1525</v>
      </c>
      <c r="Q60" s="44">
        <v>50</v>
      </c>
      <c r="R60" s="44">
        <v>50</v>
      </c>
      <c r="S60" s="44"/>
      <c r="T60" s="40"/>
      <c r="U60" s="40"/>
      <c r="V60" s="34" t="s">
        <v>75</v>
      </c>
      <c r="W60" s="34" t="s">
        <v>75</v>
      </c>
      <c r="X60" s="34" t="s">
        <v>97</v>
      </c>
    </row>
    <row r="61" s="20" customFormat="1" ht="189" spans="2:24">
      <c r="B61" s="36">
        <v>43</v>
      </c>
      <c r="C61" s="34" t="s">
        <v>266</v>
      </c>
      <c r="D61" s="39" t="s">
        <v>267</v>
      </c>
      <c r="E61" s="34" t="s">
        <v>88</v>
      </c>
      <c r="F61" s="39" t="s">
        <v>268</v>
      </c>
      <c r="G61" s="34">
        <v>1</v>
      </c>
      <c r="H61" s="33" t="s">
        <v>75</v>
      </c>
      <c r="I61" s="33" t="s">
        <v>269</v>
      </c>
      <c r="J61" s="34" t="s">
        <v>38</v>
      </c>
      <c r="K61" s="34" t="s">
        <v>38</v>
      </c>
      <c r="L61" s="34" t="s">
        <v>46</v>
      </c>
      <c r="M61" s="34">
        <v>30</v>
      </c>
      <c r="N61" s="34">
        <v>30</v>
      </c>
      <c r="O61" s="43">
        <v>127</v>
      </c>
      <c r="P61" s="34">
        <v>1391</v>
      </c>
      <c r="Q61" s="44">
        <v>60</v>
      </c>
      <c r="R61" s="44">
        <v>60</v>
      </c>
      <c r="S61" s="44"/>
      <c r="T61" s="40"/>
      <c r="U61" s="40"/>
      <c r="V61" s="34" t="s">
        <v>75</v>
      </c>
      <c r="W61" s="34" t="s">
        <v>75</v>
      </c>
      <c r="X61" s="34" t="s">
        <v>97</v>
      </c>
    </row>
    <row r="62" s="20" customFormat="1" ht="346.5" spans="2:24">
      <c r="B62" s="36">
        <v>44</v>
      </c>
      <c r="C62" s="33" t="s">
        <v>270</v>
      </c>
      <c r="D62" s="38" t="s">
        <v>271</v>
      </c>
      <c r="E62" s="34" t="s">
        <v>93</v>
      </c>
      <c r="F62" s="38" t="s">
        <v>272</v>
      </c>
      <c r="G62" s="34">
        <v>1</v>
      </c>
      <c r="H62" s="33" t="s">
        <v>95</v>
      </c>
      <c r="I62" s="33" t="s">
        <v>273</v>
      </c>
      <c r="J62" s="34" t="s">
        <v>46</v>
      </c>
      <c r="K62" s="34" t="s">
        <v>38</v>
      </c>
      <c r="L62" s="34" t="s">
        <v>46</v>
      </c>
      <c r="M62" s="33">
        <v>56</v>
      </c>
      <c r="N62" s="33">
        <v>209</v>
      </c>
      <c r="O62" s="43">
        <v>107</v>
      </c>
      <c r="P62" s="33">
        <v>400</v>
      </c>
      <c r="Q62" s="44">
        <v>160</v>
      </c>
      <c r="R62" s="44">
        <v>160</v>
      </c>
      <c r="S62" s="44"/>
      <c r="T62" s="40"/>
      <c r="U62" s="40"/>
      <c r="V62" s="34" t="s">
        <v>95</v>
      </c>
      <c r="W62" s="34" t="s">
        <v>53</v>
      </c>
      <c r="X62" s="34" t="s">
        <v>97</v>
      </c>
    </row>
    <row r="63" s="20" customFormat="1" ht="283.5" spans="2:24">
      <c r="B63" s="36">
        <v>45</v>
      </c>
      <c r="C63" s="34" t="s">
        <v>274</v>
      </c>
      <c r="D63" s="38" t="s">
        <v>275</v>
      </c>
      <c r="E63" s="34" t="s">
        <v>93</v>
      </c>
      <c r="F63" s="39" t="s">
        <v>276</v>
      </c>
      <c r="G63" s="34">
        <v>1</v>
      </c>
      <c r="H63" s="33" t="s">
        <v>104</v>
      </c>
      <c r="I63" s="33" t="s">
        <v>277</v>
      </c>
      <c r="J63" s="34" t="s">
        <v>38</v>
      </c>
      <c r="K63" s="34" t="s">
        <v>38</v>
      </c>
      <c r="L63" s="34" t="s">
        <v>38</v>
      </c>
      <c r="M63" s="34">
        <v>25</v>
      </c>
      <c r="N63" s="34">
        <v>120</v>
      </c>
      <c r="O63" s="34">
        <v>90</v>
      </c>
      <c r="P63" s="34">
        <v>400</v>
      </c>
      <c r="Q63" s="44">
        <v>50</v>
      </c>
      <c r="R63" s="44">
        <v>50</v>
      </c>
      <c r="S63" s="44"/>
      <c r="T63" s="40"/>
      <c r="U63" s="40"/>
      <c r="V63" s="34" t="s">
        <v>104</v>
      </c>
      <c r="W63" s="34" t="s">
        <v>104</v>
      </c>
      <c r="X63" s="34" t="s">
        <v>97</v>
      </c>
    </row>
    <row r="64" s="20" customFormat="1" ht="252" spans="2:24">
      <c r="B64" s="36">
        <v>46</v>
      </c>
      <c r="C64" s="34" t="s">
        <v>278</v>
      </c>
      <c r="D64" s="39" t="s">
        <v>279</v>
      </c>
      <c r="E64" s="34" t="s">
        <v>93</v>
      </c>
      <c r="F64" s="39" t="s">
        <v>280</v>
      </c>
      <c r="G64" s="34">
        <v>1</v>
      </c>
      <c r="H64" s="34" t="s">
        <v>104</v>
      </c>
      <c r="I64" s="34" t="s">
        <v>105</v>
      </c>
      <c r="J64" s="34" t="s">
        <v>38</v>
      </c>
      <c r="K64" s="34" t="s">
        <v>38</v>
      </c>
      <c r="L64" s="34" t="s">
        <v>38</v>
      </c>
      <c r="M64" s="34">
        <v>30</v>
      </c>
      <c r="N64" s="34">
        <v>130</v>
      </c>
      <c r="O64" s="34">
        <v>150</v>
      </c>
      <c r="P64" s="34">
        <v>450</v>
      </c>
      <c r="Q64" s="44">
        <v>50</v>
      </c>
      <c r="R64" s="44">
        <v>50</v>
      </c>
      <c r="S64" s="44"/>
      <c r="T64" s="40"/>
      <c r="U64" s="40"/>
      <c r="V64" s="34" t="s">
        <v>104</v>
      </c>
      <c r="W64" s="34" t="s">
        <v>104</v>
      </c>
      <c r="X64" s="34" t="s">
        <v>97</v>
      </c>
    </row>
    <row r="65" s="20" customFormat="1" ht="126" spans="2:24">
      <c r="B65" s="33" t="s">
        <v>281</v>
      </c>
      <c r="C65" s="34"/>
      <c r="D65" s="35"/>
      <c r="E65" s="34"/>
      <c r="F65" s="35"/>
      <c r="G65" s="34">
        <v>0</v>
      </c>
      <c r="H65" s="34"/>
      <c r="I65" s="34"/>
      <c r="J65" s="34"/>
      <c r="K65" s="34"/>
      <c r="L65" s="34"/>
      <c r="M65" s="40"/>
      <c r="N65" s="40"/>
      <c r="O65" s="40"/>
      <c r="P65" s="40"/>
      <c r="Q65" s="40"/>
      <c r="R65" s="40"/>
      <c r="S65" s="40"/>
      <c r="T65" s="40"/>
      <c r="U65" s="40"/>
      <c r="V65" s="34"/>
      <c r="W65" s="34"/>
      <c r="X65" s="34"/>
    </row>
    <row r="66" s="20" customFormat="1" ht="126" spans="2:24">
      <c r="B66" s="33" t="s">
        <v>282</v>
      </c>
      <c r="C66" s="34"/>
      <c r="D66" s="35"/>
      <c r="E66" s="34"/>
      <c r="F66" s="35"/>
      <c r="G66" s="40">
        <f>SUM(G67:G68)</f>
        <v>2</v>
      </c>
      <c r="H66" s="34"/>
      <c r="I66" s="34"/>
      <c r="J66" s="34"/>
      <c r="K66" s="34"/>
      <c r="L66" s="34"/>
      <c r="M66" s="40">
        <f>SUM(M67:M68)</f>
        <v>185</v>
      </c>
      <c r="N66" s="40">
        <f t="shared" ref="N66:U66" si="10">SUM(N67:N68)</f>
        <v>595</v>
      </c>
      <c r="O66" s="40">
        <f t="shared" si="10"/>
        <v>555</v>
      </c>
      <c r="P66" s="40">
        <f t="shared" si="10"/>
        <v>1810</v>
      </c>
      <c r="Q66" s="40">
        <f t="shared" si="10"/>
        <v>220</v>
      </c>
      <c r="R66" s="40">
        <f t="shared" si="10"/>
        <v>160</v>
      </c>
      <c r="S66" s="40">
        <f t="shared" si="10"/>
        <v>60</v>
      </c>
      <c r="T66" s="40">
        <f t="shared" si="10"/>
        <v>0</v>
      </c>
      <c r="U66" s="40">
        <f t="shared" si="10"/>
        <v>0</v>
      </c>
      <c r="V66" s="34"/>
      <c r="W66" s="34"/>
      <c r="X66" s="34"/>
    </row>
    <row r="67" s="20" customFormat="1" ht="252" spans="2:24">
      <c r="B67" s="36">
        <v>47</v>
      </c>
      <c r="C67" s="34" t="s">
        <v>283</v>
      </c>
      <c r="D67" s="39" t="s">
        <v>284</v>
      </c>
      <c r="E67" s="34" t="s">
        <v>42</v>
      </c>
      <c r="F67" s="39" t="s">
        <v>285</v>
      </c>
      <c r="G67" s="34">
        <v>1</v>
      </c>
      <c r="H67" s="34" t="s">
        <v>44</v>
      </c>
      <c r="I67" s="34" t="s">
        <v>134</v>
      </c>
      <c r="J67" s="34" t="s">
        <v>46</v>
      </c>
      <c r="K67" s="34" t="s">
        <v>38</v>
      </c>
      <c r="L67" s="34" t="s">
        <v>46</v>
      </c>
      <c r="M67" s="34">
        <v>85</v>
      </c>
      <c r="N67" s="34">
        <v>245</v>
      </c>
      <c r="O67" s="43">
        <v>255</v>
      </c>
      <c r="P67" s="34">
        <v>810</v>
      </c>
      <c r="Q67" s="34">
        <v>160</v>
      </c>
      <c r="R67" s="34">
        <v>160</v>
      </c>
      <c r="S67" s="34"/>
      <c r="T67" s="40"/>
      <c r="U67" s="40"/>
      <c r="V67" s="33" t="s">
        <v>44</v>
      </c>
      <c r="W67" s="33" t="s">
        <v>44</v>
      </c>
      <c r="X67" s="34" t="s">
        <v>47</v>
      </c>
    </row>
    <row r="68" s="20" customFormat="1" ht="409.5" spans="1:24">
      <c r="A68" s="20">
        <f>B68+1</f>
        <v>49</v>
      </c>
      <c r="B68" s="36">
        <v>48</v>
      </c>
      <c r="C68" s="34" t="s">
        <v>286</v>
      </c>
      <c r="D68" s="39" t="s">
        <v>287</v>
      </c>
      <c r="E68" s="34" t="s">
        <v>65</v>
      </c>
      <c r="F68" s="39" t="s">
        <v>288</v>
      </c>
      <c r="G68" s="34">
        <v>1</v>
      </c>
      <c r="H68" s="34" t="s">
        <v>36</v>
      </c>
      <c r="I68" s="34" t="s">
        <v>289</v>
      </c>
      <c r="J68" s="34" t="s">
        <v>38</v>
      </c>
      <c r="K68" s="34" t="s">
        <v>38</v>
      </c>
      <c r="L68" s="34" t="s">
        <v>38</v>
      </c>
      <c r="M68" s="34">
        <v>100</v>
      </c>
      <c r="N68" s="34">
        <v>350</v>
      </c>
      <c r="O68" s="43">
        <v>300</v>
      </c>
      <c r="P68" s="34">
        <v>1000</v>
      </c>
      <c r="Q68" s="44">
        <v>60</v>
      </c>
      <c r="R68" s="44"/>
      <c r="S68" s="44">
        <v>60</v>
      </c>
      <c r="T68" s="40"/>
      <c r="U68" s="40"/>
      <c r="V68" s="34" t="s">
        <v>290</v>
      </c>
      <c r="W68" s="34" t="s">
        <v>290</v>
      </c>
      <c r="X68" s="34" t="s">
        <v>85</v>
      </c>
    </row>
    <row r="69" s="20" customFormat="1" ht="94.5" spans="1:24">
      <c r="A69" s="20" t="e">
        <f>B69+1</f>
        <v>#VALUE!</v>
      </c>
      <c r="B69" s="33" t="s">
        <v>291</v>
      </c>
      <c r="C69" s="34"/>
      <c r="D69" s="35"/>
      <c r="E69" s="34"/>
      <c r="F69" s="35"/>
      <c r="G69" s="34">
        <f>G70+G75</f>
        <v>16</v>
      </c>
      <c r="H69" s="34"/>
      <c r="I69" s="34"/>
      <c r="J69" s="34"/>
      <c r="K69" s="34"/>
      <c r="L69" s="34"/>
      <c r="M69" s="34">
        <f>M70+M75</f>
        <v>317</v>
      </c>
      <c r="N69" s="34">
        <f t="shared" ref="N69:U69" si="11">N70+N75</f>
        <v>981</v>
      </c>
      <c r="O69" s="34">
        <f t="shared" si="11"/>
        <v>2061</v>
      </c>
      <c r="P69" s="34">
        <f t="shared" si="11"/>
        <v>6114</v>
      </c>
      <c r="Q69" s="34">
        <f t="shared" si="11"/>
        <v>1368</v>
      </c>
      <c r="R69" s="34">
        <f t="shared" si="11"/>
        <v>670</v>
      </c>
      <c r="S69" s="34">
        <f t="shared" si="11"/>
        <v>520</v>
      </c>
      <c r="T69" s="32">
        <f t="shared" si="11"/>
        <v>178</v>
      </c>
      <c r="U69" s="32">
        <f t="shared" si="11"/>
        <v>0</v>
      </c>
      <c r="V69" s="34"/>
      <c r="W69" s="34"/>
      <c r="X69" s="34"/>
    </row>
    <row r="70" s="20" customFormat="1" ht="220.5" spans="1:24">
      <c r="A70" s="20" t="e">
        <f>B70+1</f>
        <v>#VALUE!</v>
      </c>
      <c r="B70" s="33" t="s">
        <v>292</v>
      </c>
      <c r="C70" s="34"/>
      <c r="D70" s="35"/>
      <c r="E70" s="34"/>
      <c r="F70" s="35"/>
      <c r="G70" s="40">
        <f>SUM(G71:G74)</f>
        <v>4</v>
      </c>
      <c r="H70" s="34"/>
      <c r="I70" s="34"/>
      <c r="J70" s="34"/>
      <c r="K70" s="34"/>
      <c r="L70" s="34"/>
      <c r="M70" s="40">
        <f t="shared" ref="M70:U70" si="12">SUM(M71:M74)</f>
        <v>66</v>
      </c>
      <c r="N70" s="40">
        <f t="shared" si="12"/>
        <v>208</v>
      </c>
      <c r="O70" s="40">
        <f t="shared" si="12"/>
        <v>336</v>
      </c>
      <c r="P70" s="40">
        <f t="shared" si="12"/>
        <v>876</v>
      </c>
      <c r="Q70" s="40">
        <f t="shared" si="12"/>
        <v>300</v>
      </c>
      <c r="R70" s="40">
        <f t="shared" si="12"/>
        <v>270</v>
      </c>
      <c r="S70" s="40">
        <f t="shared" si="12"/>
        <v>30</v>
      </c>
      <c r="T70" s="40">
        <f t="shared" si="12"/>
        <v>0</v>
      </c>
      <c r="U70" s="40">
        <f t="shared" si="12"/>
        <v>0</v>
      </c>
      <c r="V70" s="34"/>
      <c r="W70" s="34"/>
      <c r="X70" s="34"/>
    </row>
    <row r="71" s="20" customFormat="1" ht="157.5" spans="1:24">
      <c r="A71" s="20">
        <f>B71+1</f>
        <v>50</v>
      </c>
      <c r="B71" s="36">
        <v>49</v>
      </c>
      <c r="C71" s="34" t="s">
        <v>293</v>
      </c>
      <c r="D71" s="39" t="s">
        <v>294</v>
      </c>
      <c r="E71" s="34" t="s">
        <v>295</v>
      </c>
      <c r="F71" s="39" t="s">
        <v>296</v>
      </c>
      <c r="G71" s="34">
        <v>1</v>
      </c>
      <c r="H71" s="34" t="s">
        <v>228</v>
      </c>
      <c r="I71" s="34" t="s">
        <v>297</v>
      </c>
      <c r="J71" s="34" t="s">
        <v>38</v>
      </c>
      <c r="K71" s="34" t="s">
        <v>38</v>
      </c>
      <c r="L71" s="34" t="s">
        <v>38</v>
      </c>
      <c r="M71" s="34">
        <v>20</v>
      </c>
      <c r="N71" s="34">
        <v>78</v>
      </c>
      <c r="O71" s="43">
        <v>45</v>
      </c>
      <c r="P71" s="34">
        <v>186</v>
      </c>
      <c r="Q71" s="34">
        <v>30</v>
      </c>
      <c r="R71" s="34"/>
      <c r="S71" s="34">
        <v>30</v>
      </c>
      <c r="T71" s="40"/>
      <c r="U71" s="40"/>
      <c r="V71" s="34" t="s">
        <v>228</v>
      </c>
      <c r="W71" s="34" t="s">
        <v>228</v>
      </c>
      <c r="X71" s="34" t="s">
        <v>298</v>
      </c>
    </row>
    <row r="72" s="20" customFormat="1" ht="220.5" spans="2:24">
      <c r="B72" s="36">
        <v>50</v>
      </c>
      <c r="C72" s="34" t="s">
        <v>299</v>
      </c>
      <c r="D72" s="39" t="s">
        <v>300</v>
      </c>
      <c r="E72" s="34" t="s">
        <v>93</v>
      </c>
      <c r="F72" s="39" t="s">
        <v>301</v>
      </c>
      <c r="G72" s="34">
        <v>1</v>
      </c>
      <c r="H72" s="34" t="s">
        <v>104</v>
      </c>
      <c r="I72" s="34" t="s">
        <v>302</v>
      </c>
      <c r="J72" s="34" t="s">
        <v>46</v>
      </c>
      <c r="K72" s="34" t="s">
        <v>38</v>
      </c>
      <c r="L72" s="34" t="s">
        <v>38</v>
      </c>
      <c r="M72" s="34">
        <v>12</v>
      </c>
      <c r="N72" s="34">
        <v>38</v>
      </c>
      <c r="O72" s="43">
        <v>40</v>
      </c>
      <c r="P72" s="34">
        <v>120</v>
      </c>
      <c r="Q72" s="34">
        <v>120</v>
      </c>
      <c r="R72" s="34">
        <v>120</v>
      </c>
      <c r="S72" s="34"/>
      <c r="T72" s="40"/>
      <c r="U72" s="40"/>
      <c r="V72" s="34" t="s">
        <v>104</v>
      </c>
      <c r="W72" s="34" t="s">
        <v>104</v>
      </c>
      <c r="X72" s="34" t="s">
        <v>97</v>
      </c>
    </row>
    <row r="73" s="20" customFormat="1" ht="220.5" spans="1:24">
      <c r="A73" s="20">
        <f>B73+1</f>
        <v>52</v>
      </c>
      <c r="B73" s="36">
        <v>51</v>
      </c>
      <c r="C73" s="34" t="s">
        <v>303</v>
      </c>
      <c r="D73" s="42" t="s">
        <v>304</v>
      </c>
      <c r="E73" s="34" t="s">
        <v>305</v>
      </c>
      <c r="F73" s="39" t="s">
        <v>306</v>
      </c>
      <c r="G73" s="34">
        <v>1</v>
      </c>
      <c r="H73" s="34" t="s">
        <v>115</v>
      </c>
      <c r="I73" s="34" t="s">
        <v>307</v>
      </c>
      <c r="J73" s="34" t="s">
        <v>46</v>
      </c>
      <c r="K73" s="34" t="s">
        <v>46</v>
      </c>
      <c r="L73" s="34" t="s">
        <v>46</v>
      </c>
      <c r="M73" s="34">
        <v>25</v>
      </c>
      <c r="N73" s="34">
        <v>80</v>
      </c>
      <c r="O73" s="43">
        <v>35</v>
      </c>
      <c r="P73" s="34">
        <v>120</v>
      </c>
      <c r="Q73" s="34">
        <v>50</v>
      </c>
      <c r="R73" s="34">
        <v>50</v>
      </c>
      <c r="S73" s="40"/>
      <c r="T73" s="40"/>
      <c r="U73" s="40"/>
      <c r="V73" s="34" t="s">
        <v>115</v>
      </c>
      <c r="W73" s="34" t="s">
        <v>123</v>
      </c>
      <c r="X73" s="34" t="s">
        <v>97</v>
      </c>
    </row>
    <row r="74" s="22" customFormat="1" ht="220.5" spans="1:24">
      <c r="A74" s="20"/>
      <c r="B74" s="36">
        <v>52</v>
      </c>
      <c r="C74" s="33" t="s">
        <v>308</v>
      </c>
      <c r="D74" s="33" t="s">
        <v>309</v>
      </c>
      <c r="E74" s="34" t="s">
        <v>226</v>
      </c>
      <c r="F74" s="34" t="s">
        <v>310</v>
      </c>
      <c r="G74" s="40">
        <v>1</v>
      </c>
      <c r="H74" s="34" t="s">
        <v>155</v>
      </c>
      <c r="I74" s="34" t="s">
        <v>311</v>
      </c>
      <c r="J74" s="34" t="s">
        <v>38</v>
      </c>
      <c r="K74" s="34" t="s">
        <v>38</v>
      </c>
      <c r="L74" s="34" t="s">
        <v>38</v>
      </c>
      <c r="M74" s="34">
        <v>9</v>
      </c>
      <c r="N74" s="34">
        <v>12</v>
      </c>
      <c r="O74" s="22">
        <v>216</v>
      </c>
      <c r="P74" s="34">
        <v>450</v>
      </c>
      <c r="Q74" s="44">
        <v>100</v>
      </c>
      <c r="R74" s="44">
        <v>100</v>
      </c>
      <c r="S74" s="40"/>
      <c r="T74" s="40"/>
      <c r="U74" s="40"/>
      <c r="V74" s="57" t="s">
        <v>155</v>
      </c>
      <c r="W74" s="34" t="s">
        <v>53</v>
      </c>
      <c r="X74" s="34" t="s">
        <v>157</v>
      </c>
    </row>
    <row r="75" s="20" customFormat="1" ht="94.5" spans="1:24">
      <c r="A75" s="20" t="e">
        <f>B75+1</f>
        <v>#VALUE!</v>
      </c>
      <c r="B75" s="33" t="s">
        <v>312</v>
      </c>
      <c r="C75" s="34"/>
      <c r="D75" s="35"/>
      <c r="E75" s="34"/>
      <c r="F75" s="35"/>
      <c r="G75" s="40">
        <f>SUM(G76:G87)</f>
        <v>12</v>
      </c>
      <c r="H75" s="34"/>
      <c r="I75" s="34"/>
      <c r="J75" s="34"/>
      <c r="K75" s="34"/>
      <c r="L75" s="34"/>
      <c r="M75" s="40">
        <f t="shared" ref="M75:U75" si="13">SUM(M76:M87)</f>
        <v>251</v>
      </c>
      <c r="N75" s="40">
        <f t="shared" si="13"/>
        <v>773</v>
      </c>
      <c r="O75" s="40">
        <f t="shared" si="13"/>
        <v>1725</v>
      </c>
      <c r="P75" s="40">
        <f t="shared" si="13"/>
        <v>5238</v>
      </c>
      <c r="Q75" s="40">
        <f t="shared" si="13"/>
        <v>1068</v>
      </c>
      <c r="R75" s="40">
        <f t="shared" si="13"/>
        <v>400</v>
      </c>
      <c r="S75" s="40">
        <f t="shared" si="13"/>
        <v>490</v>
      </c>
      <c r="T75" s="40">
        <f t="shared" si="13"/>
        <v>178</v>
      </c>
      <c r="U75" s="40">
        <f t="shared" si="13"/>
        <v>0</v>
      </c>
      <c r="V75" s="34"/>
      <c r="W75" s="34"/>
      <c r="X75" s="34"/>
    </row>
    <row r="76" s="20" customFormat="1" ht="252" spans="2:24">
      <c r="B76" s="36">
        <v>53</v>
      </c>
      <c r="C76" s="34" t="s">
        <v>313</v>
      </c>
      <c r="D76" s="34" t="s">
        <v>314</v>
      </c>
      <c r="E76" s="34" t="s">
        <v>93</v>
      </c>
      <c r="F76" s="39" t="s">
        <v>315</v>
      </c>
      <c r="G76" s="34">
        <v>1</v>
      </c>
      <c r="H76" s="34" t="s">
        <v>36</v>
      </c>
      <c r="I76" s="34" t="s">
        <v>316</v>
      </c>
      <c r="J76" s="34" t="s">
        <v>38</v>
      </c>
      <c r="K76" s="34" t="s">
        <v>38</v>
      </c>
      <c r="L76" s="34" t="s">
        <v>38</v>
      </c>
      <c r="M76" s="34">
        <v>23</v>
      </c>
      <c r="N76" s="34">
        <v>66</v>
      </c>
      <c r="O76" s="43">
        <v>52</v>
      </c>
      <c r="P76" s="34">
        <v>182</v>
      </c>
      <c r="Q76" s="34">
        <v>100</v>
      </c>
      <c r="R76" s="34">
        <v>100</v>
      </c>
      <c r="S76" s="34"/>
      <c r="T76" s="40"/>
      <c r="U76" s="40"/>
      <c r="V76" s="34" t="s">
        <v>36</v>
      </c>
      <c r="W76" s="34" t="s">
        <v>36</v>
      </c>
      <c r="X76" s="34" t="s">
        <v>317</v>
      </c>
    </row>
    <row r="77" s="20" customFormat="1" ht="346.5" spans="2:24">
      <c r="B77" s="36">
        <v>54</v>
      </c>
      <c r="C77" s="33" t="s">
        <v>318</v>
      </c>
      <c r="D77" s="37" t="s">
        <v>319</v>
      </c>
      <c r="E77" s="34" t="s">
        <v>93</v>
      </c>
      <c r="F77" s="38" t="s">
        <v>320</v>
      </c>
      <c r="G77" s="34">
        <v>1</v>
      </c>
      <c r="H77" s="33" t="s">
        <v>36</v>
      </c>
      <c r="I77" s="34" t="s">
        <v>191</v>
      </c>
      <c r="J77" s="34" t="s">
        <v>38</v>
      </c>
      <c r="K77" s="34" t="s">
        <v>38</v>
      </c>
      <c r="L77" s="34" t="s">
        <v>38</v>
      </c>
      <c r="M77" s="34">
        <v>27</v>
      </c>
      <c r="N77" s="34">
        <v>85</v>
      </c>
      <c r="O77" s="43">
        <v>90</v>
      </c>
      <c r="P77" s="34">
        <v>375</v>
      </c>
      <c r="Q77" s="44">
        <v>180</v>
      </c>
      <c r="R77" s="44"/>
      <c r="S77" s="44">
        <v>180</v>
      </c>
      <c r="T77" s="40"/>
      <c r="U77" s="40"/>
      <c r="V77" s="34" t="s">
        <v>36</v>
      </c>
      <c r="W77" s="34" t="s">
        <v>36</v>
      </c>
      <c r="X77" s="34" t="s">
        <v>321</v>
      </c>
    </row>
    <row r="78" s="20" customFormat="1" ht="409.5" spans="2:24">
      <c r="B78" s="36">
        <v>55</v>
      </c>
      <c r="C78" s="34" t="s">
        <v>322</v>
      </c>
      <c r="D78" s="35" t="s">
        <v>323</v>
      </c>
      <c r="E78" s="34" t="s">
        <v>93</v>
      </c>
      <c r="F78" s="35" t="s">
        <v>324</v>
      </c>
      <c r="G78" s="34">
        <v>1</v>
      </c>
      <c r="H78" s="34" t="s">
        <v>95</v>
      </c>
      <c r="I78" s="34" t="s">
        <v>325</v>
      </c>
      <c r="J78" s="34" t="s">
        <v>46</v>
      </c>
      <c r="K78" s="34" t="s">
        <v>38</v>
      </c>
      <c r="L78" s="34" t="s">
        <v>38</v>
      </c>
      <c r="M78" s="34">
        <v>15</v>
      </c>
      <c r="N78" s="34">
        <v>27</v>
      </c>
      <c r="O78" s="43">
        <v>50</v>
      </c>
      <c r="P78" s="34">
        <v>120</v>
      </c>
      <c r="Q78" s="34">
        <v>100</v>
      </c>
      <c r="R78" s="34">
        <v>100</v>
      </c>
      <c r="S78" s="34"/>
      <c r="T78" s="40"/>
      <c r="U78" s="40"/>
      <c r="V78" s="34" t="s">
        <v>95</v>
      </c>
      <c r="W78" s="34" t="s">
        <v>53</v>
      </c>
      <c r="X78" s="34" t="s">
        <v>97</v>
      </c>
    </row>
    <row r="79" s="20" customFormat="1" ht="189" spans="2:24">
      <c r="B79" s="36">
        <v>56</v>
      </c>
      <c r="C79" s="34" t="s">
        <v>326</v>
      </c>
      <c r="D79" s="39" t="s">
        <v>327</v>
      </c>
      <c r="E79" s="34" t="s">
        <v>93</v>
      </c>
      <c r="F79" s="39" t="s">
        <v>328</v>
      </c>
      <c r="G79" s="34">
        <v>1</v>
      </c>
      <c r="H79" s="34" t="s">
        <v>95</v>
      </c>
      <c r="I79" s="34" t="s">
        <v>329</v>
      </c>
      <c r="J79" s="34" t="s">
        <v>46</v>
      </c>
      <c r="K79" s="34" t="s">
        <v>38</v>
      </c>
      <c r="L79" s="34" t="s">
        <v>38</v>
      </c>
      <c r="M79" s="34">
        <v>15</v>
      </c>
      <c r="N79" s="34">
        <v>32</v>
      </c>
      <c r="O79" s="43">
        <v>45</v>
      </c>
      <c r="P79" s="34">
        <v>136</v>
      </c>
      <c r="Q79" s="34">
        <v>100</v>
      </c>
      <c r="R79" s="34">
        <v>100</v>
      </c>
      <c r="S79" s="34"/>
      <c r="T79" s="40"/>
      <c r="U79" s="40"/>
      <c r="V79" s="34" t="s">
        <v>95</v>
      </c>
      <c r="W79" s="34" t="s">
        <v>53</v>
      </c>
      <c r="X79" s="34" t="s">
        <v>97</v>
      </c>
    </row>
    <row r="80" s="20" customFormat="1" ht="157.5" spans="2:24">
      <c r="B80" s="36">
        <v>57</v>
      </c>
      <c r="C80" s="34" t="s">
        <v>330</v>
      </c>
      <c r="D80" s="39" t="s">
        <v>331</v>
      </c>
      <c r="E80" s="34" t="s">
        <v>93</v>
      </c>
      <c r="F80" s="39" t="s">
        <v>332</v>
      </c>
      <c r="G80" s="34">
        <v>1</v>
      </c>
      <c r="H80" s="34" t="s">
        <v>95</v>
      </c>
      <c r="I80" s="34" t="s">
        <v>333</v>
      </c>
      <c r="J80" s="34" t="s">
        <v>46</v>
      </c>
      <c r="K80" s="34" t="s">
        <v>38</v>
      </c>
      <c r="L80" s="34" t="s">
        <v>38</v>
      </c>
      <c r="M80" s="34">
        <v>15</v>
      </c>
      <c r="N80" s="34">
        <v>25</v>
      </c>
      <c r="O80" s="43">
        <v>58</v>
      </c>
      <c r="P80" s="34">
        <v>201</v>
      </c>
      <c r="Q80" s="34">
        <v>60</v>
      </c>
      <c r="R80" s="34">
        <v>60</v>
      </c>
      <c r="S80" s="34"/>
      <c r="T80" s="40"/>
      <c r="U80" s="40"/>
      <c r="V80" s="34" t="s">
        <v>95</v>
      </c>
      <c r="W80" s="34" t="s">
        <v>53</v>
      </c>
      <c r="X80" s="34" t="s">
        <v>97</v>
      </c>
    </row>
    <row r="81" s="22" customFormat="1" ht="283.5" spans="1:24">
      <c r="A81" s="20"/>
      <c r="B81" s="36">
        <v>58</v>
      </c>
      <c r="C81" s="34" t="s">
        <v>334</v>
      </c>
      <c r="D81" s="35" t="s">
        <v>335</v>
      </c>
      <c r="E81" s="34" t="s">
        <v>34</v>
      </c>
      <c r="F81" s="34" t="s">
        <v>336</v>
      </c>
      <c r="G81" s="34">
        <v>1</v>
      </c>
      <c r="H81" s="34" t="s">
        <v>337</v>
      </c>
      <c r="I81" s="34" t="s">
        <v>338</v>
      </c>
      <c r="J81" s="29" t="s">
        <v>46</v>
      </c>
      <c r="K81" s="34" t="s">
        <v>38</v>
      </c>
      <c r="L81" s="34" t="s">
        <v>38</v>
      </c>
      <c r="M81" s="34">
        <v>18</v>
      </c>
      <c r="N81" s="34">
        <v>54</v>
      </c>
      <c r="O81" s="22">
        <v>18</v>
      </c>
      <c r="P81" s="34">
        <v>54</v>
      </c>
      <c r="Q81" s="44">
        <v>18</v>
      </c>
      <c r="R81" s="44"/>
      <c r="S81" s="44"/>
      <c r="T81" s="44">
        <v>18</v>
      </c>
      <c r="U81" s="32"/>
      <c r="V81" s="33" t="s">
        <v>60</v>
      </c>
      <c r="W81" s="33" t="s">
        <v>60</v>
      </c>
      <c r="X81" s="34" t="s">
        <v>54</v>
      </c>
    </row>
    <row r="82" s="22" customFormat="1" ht="409.5" spans="1:24">
      <c r="A82" s="20"/>
      <c r="B82" s="36">
        <v>59</v>
      </c>
      <c r="C82" s="34" t="s">
        <v>339</v>
      </c>
      <c r="D82" s="35" t="s">
        <v>340</v>
      </c>
      <c r="E82" s="34" t="s">
        <v>160</v>
      </c>
      <c r="F82" s="34" t="s">
        <v>341</v>
      </c>
      <c r="G82" s="34">
        <v>1</v>
      </c>
      <c r="H82" s="34" t="s">
        <v>228</v>
      </c>
      <c r="I82" s="34" t="s">
        <v>342</v>
      </c>
      <c r="J82" s="29" t="s">
        <v>38</v>
      </c>
      <c r="K82" s="34" t="s">
        <v>38</v>
      </c>
      <c r="L82" s="34" t="s">
        <v>38</v>
      </c>
      <c r="M82" s="34">
        <v>16</v>
      </c>
      <c r="N82" s="34">
        <v>35</v>
      </c>
      <c r="O82" s="22">
        <v>32</v>
      </c>
      <c r="P82" s="34">
        <v>56</v>
      </c>
      <c r="Q82" s="44">
        <v>60</v>
      </c>
      <c r="R82" s="44"/>
      <c r="S82" s="44"/>
      <c r="T82" s="44">
        <v>60</v>
      </c>
      <c r="U82" s="44"/>
      <c r="V82" s="34" t="s">
        <v>203</v>
      </c>
      <c r="W82" s="34" t="s">
        <v>203</v>
      </c>
      <c r="X82" s="34" t="s">
        <v>97</v>
      </c>
    </row>
    <row r="83" s="22" customFormat="1" ht="157.5" spans="1:24">
      <c r="A83" s="20"/>
      <c r="B83" s="36">
        <v>60</v>
      </c>
      <c r="C83" s="34" t="s">
        <v>343</v>
      </c>
      <c r="D83" s="34" t="s">
        <v>344</v>
      </c>
      <c r="E83" s="34" t="s">
        <v>160</v>
      </c>
      <c r="F83" s="34" t="s">
        <v>345</v>
      </c>
      <c r="G83" s="34">
        <v>1</v>
      </c>
      <c r="H83" s="34" t="s">
        <v>67</v>
      </c>
      <c r="I83" s="34" t="s">
        <v>346</v>
      </c>
      <c r="J83" s="34" t="s">
        <v>38</v>
      </c>
      <c r="K83" s="34" t="s">
        <v>38</v>
      </c>
      <c r="L83" s="34" t="s">
        <v>38</v>
      </c>
      <c r="M83" s="34">
        <v>13</v>
      </c>
      <c r="N83" s="34">
        <v>45</v>
      </c>
      <c r="O83" s="22">
        <v>42</v>
      </c>
      <c r="P83" s="34">
        <v>114</v>
      </c>
      <c r="Q83" s="44">
        <v>50</v>
      </c>
      <c r="R83" s="44"/>
      <c r="S83" s="44"/>
      <c r="T83" s="44">
        <v>50</v>
      </c>
      <c r="U83" s="44"/>
      <c r="V83" s="34" t="s">
        <v>203</v>
      </c>
      <c r="W83" s="34" t="s">
        <v>203</v>
      </c>
      <c r="X83" s="34" t="s">
        <v>97</v>
      </c>
    </row>
    <row r="84" s="22" customFormat="1" ht="409.5" spans="1:24">
      <c r="A84" s="20"/>
      <c r="B84" s="36">
        <v>61</v>
      </c>
      <c r="C84" s="34" t="s">
        <v>347</v>
      </c>
      <c r="D84" s="35" t="s">
        <v>348</v>
      </c>
      <c r="E84" s="34" t="s">
        <v>160</v>
      </c>
      <c r="F84" s="34" t="s">
        <v>349</v>
      </c>
      <c r="G84" s="34">
        <v>1</v>
      </c>
      <c r="H84" s="34" t="s">
        <v>350</v>
      </c>
      <c r="I84" s="34" t="s">
        <v>351</v>
      </c>
      <c r="J84" s="34" t="s">
        <v>46</v>
      </c>
      <c r="K84" s="34" t="s">
        <v>46</v>
      </c>
      <c r="L84" s="29"/>
      <c r="M84" s="34">
        <v>12</v>
      </c>
      <c r="N84" s="34">
        <v>38</v>
      </c>
      <c r="O84" s="22">
        <v>16</v>
      </c>
      <c r="P84" s="34">
        <v>108</v>
      </c>
      <c r="Q84" s="44">
        <v>50</v>
      </c>
      <c r="R84" s="44"/>
      <c r="S84" s="44"/>
      <c r="T84" s="44">
        <v>50</v>
      </c>
      <c r="U84" s="44"/>
      <c r="V84" s="34" t="s">
        <v>203</v>
      </c>
      <c r="W84" s="34" t="s">
        <v>203</v>
      </c>
      <c r="X84" s="34" t="s">
        <v>97</v>
      </c>
    </row>
    <row r="85" ht="252" spans="2:24">
      <c r="B85" s="36">
        <v>62</v>
      </c>
      <c r="C85" s="34" t="s">
        <v>352</v>
      </c>
      <c r="D85" s="34" t="s">
        <v>353</v>
      </c>
      <c r="E85" s="34" t="s">
        <v>207</v>
      </c>
      <c r="F85" s="34" t="s">
        <v>354</v>
      </c>
      <c r="G85" s="34">
        <v>1</v>
      </c>
      <c r="H85" s="34" t="s">
        <v>36</v>
      </c>
      <c r="I85" s="34" t="s">
        <v>355</v>
      </c>
      <c r="J85" s="34" t="s">
        <v>38</v>
      </c>
      <c r="K85" s="34" t="s">
        <v>38</v>
      </c>
      <c r="L85" s="34" t="s">
        <v>38</v>
      </c>
      <c r="M85" s="36">
        <v>67</v>
      </c>
      <c r="N85" s="36">
        <v>286</v>
      </c>
      <c r="O85" s="62">
        <v>101</v>
      </c>
      <c r="P85" s="36">
        <v>340</v>
      </c>
      <c r="Q85" s="44">
        <v>50</v>
      </c>
      <c r="R85" s="44"/>
      <c r="S85" s="44">
        <v>50</v>
      </c>
      <c r="T85" s="44"/>
      <c r="U85" s="34"/>
      <c r="V85" s="57" t="s">
        <v>36</v>
      </c>
      <c r="W85" s="34" t="s">
        <v>53</v>
      </c>
      <c r="X85" s="34" t="s">
        <v>321</v>
      </c>
    </row>
    <row r="86" s="22" customFormat="1" ht="283.5" spans="1:24">
      <c r="A86" s="20"/>
      <c r="B86" s="36">
        <v>63</v>
      </c>
      <c r="C86" s="33" t="s">
        <v>356</v>
      </c>
      <c r="D86" s="33" t="s">
        <v>357</v>
      </c>
      <c r="E86" s="34" t="s">
        <v>226</v>
      </c>
      <c r="F86" s="34" t="s">
        <v>358</v>
      </c>
      <c r="G86" s="34">
        <v>1</v>
      </c>
      <c r="H86" s="34" t="s">
        <v>67</v>
      </c>
      <c r="I86" s="34" t="s">
        <v>359</v>
      </c>
      <c r="J86" s="29" t="s">
        <v>46</v>
      </c>
      <c r="K86" s="34" t="s">
        <v>38</v>
      </c>
      <c r="L86" s="34" t="s">
        <v>38</v>
      </c>
      <c r="M86" s="34">
        <v>10</v>
      </c>
      <c r="N86" s="34">
        <v>36</v>
      </c>
      <c r="O86" s="22">
        <v>21</v>
      </c>
      <c r="P86" s="34">
        <v>52</v>
      </c>
      <c r="Q86" s="44">
        <v>40</v>
      </c>
      <c r="R86" s="44">
        <v>40</v>
      </c>
      <c r="S86" s="32"/>
      <c r="T86" s="32"/>
      <c r="U86" s="32"/>
      <c r="V86" s="57" t="s">
        <v>67</v>
      </c>
      <c r="W86" s="34" t="s">
        <v>53</v>
      </c>
      <c r="X86" s="34" t="s">
        <v>97</v>
      </c>
    </row>
    <row r="87" s="22" customFormat="1" ht="283.5" spans="1:24">
      <c r="A87" s="20"/>
      <c r="B87" s="36">
        <v>64</v>
      </c>
      <c r="C87" s="34" t="s">
        <v>360</v>
      </c>
      <c r="D87" s="34" t="s">
        <v>361</v>
      </c>
      <c r="E87" s="34" t="s">
        <v>149</v>
      </c>
      <c r="F87" s="34" t="s">
        <v>362</v>
      </c>
      <c r="G87" s="34">
        <v>1</v>
      </c>
      <c r="H87" s="34" t="s">
        <v>228</v>
      </c>
      <c r="I87" s="34" t="s">
        <v>363</v>
      </c>
      <c r="J87" s="29" t="s">
        <v>38</v>
      </c>
      <c r="K87" s="34" t="s">
        <v>38</v>
      </c>
      <c r="L87" s="34" t="s">
        <v>38</v>
      </c>
      <c r="M87" s="34">
        <v>20</v>
      </c>
      <c r="N87" s="34">
        <v>44</v>
      </c>
      <c r="O87" s="22">
        <v>1200</v>
      </c>
      <c r="P87" s="34">
        <v>3500</v>
      </c>
      <c r="Q87" s="44">
        <v>260</v>
      </c>
      <c r="R87" s="44"/>
      <c r="S87" s="44">
        <v>260</v>
      </c>
      <c r="T87" s="32"/>
      <c r="U87" s="32"/>
      <c r="V87" s="57" t="s">
        <v>228</v>
      </c>
      <c r="W87" s="34" t="s">
        <v>53</v>
      </c>
      <c r="X87" s="34" t="s">
        <v>97</v>
      </c>
    </row>
    <row r="88" s="20" customFormat="1" ht="94.5" spans="1:24">
      <c r="A88" s="20" t="e">
        <f>B88+1</f>
        <v>#VALUE!</v>
      </c>
      <c r="B88" s="33" t="s">
        <v>364</v>
      </c>
      <c r="C88" s="34"/>
      <c r="D88" s="35"/>
      <c r="E88" s="34"/>
      <c r="F88" s="35"/>
      <c r="G88" s="32">
        <f>SUM(G89+G91+G92+G93)</f>
        <v>1</v>
      </c>
      <c r="H88" s="29"/>
      <c r="I88" s="29"/>
      <c r="J88" s="29"/>
      <c r="K88" s="29"/>
      <c r="L88" s="29"/>
      <c r="M88" s="32">
        <f>SUM(M89+M91+M92+M93)</f>
        <v>57</v>
      </c>
      <c r="N88" s="32">
        <f t="shared" ref="N88:U88" si="14">SUM(N89+N91+N92+N93)</f>
        <v>170</v>
      </c>
      <c r="O88" s="32">
        <f t="shared" si="14"/>
        <v>190</v>
      </c>
      <c r="P88" s="32">
        <f t="shared" si="14"/>
        <v>686</v>
      </c>
      <c r="Q88" s="32">
        <f t="shared" si="14"/>
        <v>380</v>
      </c>
      <c r="R88" s="32">
        <f t="shared" si="14"/>
        <v>0</v>
      </c>
      <c r="S88" s="32">
        <f t="shared" si="14"/>
        <v>380</v>
      </c>
      <c r="T88" s="32">
        <f t="shared" si="14"/>
        <v>0</v>
      </c>
      <c r="U88" s="32">
        <f t="shared" si="14"/>
        <v>0</v>
      </c>
      <c r="V88" s="34"/>
      <c r="W88" s="34"/>
      <c r="X88" s="34"/>
    </row>
    <row r="89" s="20" customFormat="1" ht="63" spans="1:24">
      <c r="A89" s="20" t="e">
        <f>B89+1</f>
        <v>#VALUE!</v>
      </c>
      <c r="B89" s="33" t="s">
        <v>365</v>
      </c>
      <c r="C89" s="34"/>
      <c r="D89" s="35"/>
      <c r="E89" s="34"/>
      <c r="F89" s="35"/>
      <c r="G89" s="40">
        <f>SUM(G90)</f>
        <v>1</v>
      </c>
      <c r="H89" s="34"/>
      <c r="I89" s="34"/>
      <c r="J89" s="34"/>
      <c r="K89" s="34"/>
      <c r="L89" s="34"/>
      <c r="M89" s="40">
        <f>SUM(M90)</f>
        <v>57</v>
      </c>
      <c r="N89" s="40">
        <f t="shared" ref="N89:U89" si="15">SUM(N90)</f>
        <v>170</v>
      </c>
      <c r="O89" s="40">
        <f t="shared" si="15"/>
        <v>190</v>
      </c>
      <c r="P89" s="40">
        <f t="shared" si="15"/>
        <v>686</v>
      </c>
      <c r="Q89" s="40">
        <f t="shared" si="15"/>
        <v>380</v>
      </c>
      <c r="R89" s="40">
        <f t="shared" si="15"/>
        <v>0</v>
      </c>
      <c r="S89" s="40">
        <f t="shared" si="15"/>
        <v>380</v>
      </c>
      <c r="T89" s="40">
        <f t="shared" si="15"/>
        <v>0</v>
      </c>
      <c r="U89" s="40">
        <f t="shared" si="15"/>
        <v>0</v>
      </c>
      <c r="V89" s="34"/>
      <c r="W89" s="34"/>
      <c r="X89" s="34"/>
    </row>
    <row r="90" s="20" customFormat="1" ht="346.5" spans="2:24">
      <c r="B90" s="36">
        <v>65</v>
      </c>
      <c r="C90" s="33" t="s">
        <v>366</v>
      </c>
      <c r="D90" s="37" t="s">
        <v>367</v>
      </c>
      <c r="E90" s="34" t="s">
        <v>93</v>
      </c>
      <c r="F90" s="39" t="s">
        <v>368</v>
      </c>
      <c r="G90" s="34">
        <v>1</v>
      </c>
      <c r="H90" s="33" t="s">
        <v>36</v>
      </c>
      <c r="I90" s="33" t="s">
        <v>191</v>
      </c>
      <c r="J90" s="34" t="s">
        <v>38</v>
      </c>
      <c r="K90" s="34" t="s">
        <v>38</v>
      </c>
      <c r="L90" s="34" t="s">
        <v>38</v>
      </c>
      <c r="M90" s="34">
        <v>57</v>
      </c>
      <c r="N90" s="34">
        <v>170</v>
      </c>
      <c r="O90" s="43">
        <v>190</v>
      </c>
      <c r="P90" s="34">
        <v>686</v>
      </c>
      <c r="Q90" s="44">
        <v>380</v>
      </c>
      <c r="R90" s="44"/>
      <c r="S90" s="44">
        <v>380</v>
      </c>
      <c r="T90" s="40"/>
      <c r="U90" s="40"/>
      <c r="V90" s="34" t="s">
        <v>36</v>
      </c>
      <c r="W90" s="34" t="s">
        <v>36</v>
      </c>
      <c r="X90" s="34" t="s">
        <v>321</v>
      </c>
    </row>
    <row r="91" s="20" customFormat="1" ht="63" spans="1:24">
      <c r="A91" s="20" t="e">
        <f>B91+1</f>
        <v>#VALUE!</v>
      </c>
      <c r="B91" s="33" t="s">
        <v>369</v>
      </c>
      <c r="C91" s="34"/>
      <c r="D91" s="35"/>
      <c r="E91" s="34"/>
      <c r="F91" s="35"/>
      <c r="G91" s="34"/>
      <c r="H91" s="34"/>
      <c r="I91" s="34"/>
      <c r="J91" s="34"/>
      <c r="K91" s="34"/>
      <c r="L91" s="34"/>
      <c r="M91" s="40"/>
      <c r="N91" s="40"/>
      <c r="O91" s="40"/>
      <c r="P91" s="40"/>
      <c r="Q91" s="40"/>
      <c r="R91" s="40"/>
      <c r="S91" s="40"/>
      <c r="T91" s="40"/>
      <c r="U91" s="40"/>
      <c r="V91" s="34"/>
      <c r="W91" s="34"/>
      <c r="X91" s="34"/>
    </row>
    <row r="92" s="20" customFormat="1" ht="63" spans="1:24">
      <c r="A92" s="20" t="e">
        <f>B92+1</f>
        <v>#VALUE!</v>
      </c>
      <c r="B92" s="33" t="s">
        <v>370</v>
      </c>
      <c r="C92" s="34"/>
      <c r="D92" s="35"/>
      <c r="E92" s="34"/>
      <c r="F92" s="35"/>
      <c r="G92" s="34"/>
      <c r="H92" s="34"/>
      <c r="I92" s="34"/>
      <c r="J92" s="34"/>
      <c r="K92" s="34"/>
      <c r="L92" s="34"/>
      <c r="M92" s="40"/>
      <c r="N92" s="40"/>
      <c r="O92" s="40"/>
      <c r="P92" s="40"/>
      <c r="Q92" s="40"/>
      <c r="R92" s="40"/>
      <c r="S92" s="40"/>
      <c r="T92" s="40"/>
      <c r="U92" s="40"/>
      <c r="V92" s="34"/>
      <c r="W92" s="34"/>
      <c r="X92" s="34"/>
    </row>
    <row r="93" s="20" customFormat="1" ht="94.5" spans="1:24">
      <c r="A93" s="20" t="e">
        <f>B93+1</f>
        <v>#VALUE!</v>
      </c>
      <c r="B93" s="33" t="s">
        <v>371</v>
      </c>
      <c r="C93" s="34"/>
      <c r="D93" s="35"/>
      <c r="E93" s="34"/>
      <c r="F93" s="35"/>
      <c r="G93" s="34"/>
      <c r="H93" s="34"/>
      <c r="I93" s="34"/>
      <c r="J93" s="34"/>
      <c r="K93" s="34"/>
      <c r="L93" s="34"/>
      <c r="M93" s="40"/>
      <c r="N93" s="40"/>
      <c r="O93" s="40"/>
      <c r="P93" s="40"/>
      <c r="Q93" s="40"/>
      <c r="R93" s="40"/>
      <c r="S93" s="40"/>
      <c r="T93" s="40"/>
      <c r="U93" s="40"/>
      <c r="V93" s="34"/>
      <c r="W93" s="34"/>
      <c r="X93" s="34"/>
    </row>
    <row r="94" s="20" customFormat="1" ht="94.5" spans="1:24">
      <c r="A94" s="20" t="e">
        <f t="shared" ref="A94:A117" si="16">B94+1</f>
        <v>#VALUE!</v>
      </c>
      <c r="B94" s="33" t="s">
        <v>372</v>
      </c>
      <c r="C94" s="34"/>
      <c r="D94" s="35"/>
      <c r="E94" s="34"/>
      <c r="F94" s="35"/>
      <c r="G94" s="34">
        <f>G95+G97+G98+G99</f>
        <v>1</v>
      </c>
      <c r="H94" s="34"/>
      <c r="I94" s="34"/>
      <c r="J94" s="34"/>
      <c r="K94" s="34"/>
      <c r="L94" s="34"/>
      <c r="M94" s="34">
        <f>M95+M97+M98+M99</f>
        <v>1365</v>
      </c>
      <c r="N94" s="34">
        <f t="shared" ref="N94:T94" si="17">N95+N97+N98+N99</f>
        <v>1365</v>
      </c>
      <c r="O94" s="34">
        <f t="shared" si="17"/>
        <v>4095</v>
      </c>
      <c r="P94" s="34">
        <f t="shared" si="17"/>
        <v>1365</v>
      </c>
      <c r="Q94" s="34">
        <f t="shared" si="17"/>
        <v>750</v>
      </c>
      <c r="R94" s="34">
        <f t="shared" si="17"/>
        <v>641</v>
      </c>
      <c r="S94" s="34">
        <f t="shared" si="17"/>
        <v>109</v>
      </c>
      <c r="T94" s="34">
        <f t="shared" si="17"/>
        <v>0</v>
      </c>
      <c r="U94" s="32">
        <f>SUM(U95)+U97+U98+U99</f>
        <v>0</v>
      </c>
      <c r="V94" s="29"/>
      <c r="W94" s="34"/>
      <c r="X94" s="34"/>
    </row>
    <row r="95" s="20" customFormat="1" ht="94.5" spans="1:24">
      <c r="A95" s="20" t="e">
        <f t="shared" si="16"/>
        <v>#VALUE!</v>
      </c>
      <c r="B95" s="33" t="s">
        <v>373</v>
      </c>
      <c r="C95" s="34"/>
      <c r="D95" s="35"/>
      <c r="E95" s="34"/>
      <c r="F95" s="35"/>
      <c r="G95" s="34">
        <v>1</v>
      </c>
      <c r="H95" s="34"/>
      <c r="I95" s="34"/>
      <c r="J95" s="34"/>
      <c r="K95" s="34"/>
      <c r="L95" s="34"/>
      <c r="M95" s="40">
        <f t="shared" ref="M95:U95" si="18">SUM(M96)</f>
        <v>1365</v>
      </c>
      <c r="N95" s="40">
        <f t="shared" si="18"/>
        <v>1365</v>
      </c>
      <c r="O95" s="40">
        <v>4095</v>
      </c>
      <c r="P95" s="40">
        <f t="shared" si="18"/>
        <v>1365</v>
      </c>
      <c r="Q95" s="40">
        <f t="shared" si="18"/>
        <v>750</v>
      </c>
      <c r="R95" s="40">
        <f t="shared" si="18"/>
        <v>641</v>
      </c>
      <c r="S95" s="40">
        <f t="shared" si="18"/>
        <v>109</v>
      </c>
      <c r="T95" s="40">
        <f t="shared" si="18"/>
        <v>0</v>
      </c>
      <c r="U95" s="40">
        <f t="shared" si="18"/>
        <v>0</v>
      </c>
      <c r="V95" s="34"/>
      <c r="W95" s="34"/>
      <c r="X95" s="34"/>
    </row>
    <row r="96" s="20" customFormat="1" ht="172" customHeight="1" spans="1:24">
      <c r="A96" s="20">
        <f t="shared" si="16"/>
        <v>67</v>
      </c>
      <c r="B96" s="36">
        <v>66</v>
      </c>
      <c r="C96" s="34" t="s">
        <v>374</v>
      </c>
      <c r="D96" s="39" t="s">
        <v>375</v>
      </c>
      <c r="E96" s="34" t="s">
        <v>109</v>
      </c>
      <c r="F96" s="39" t="s">
        <v>376</v>
      </c>
      <c r="G96" s="34">
        <v>1</v>
      </c>
      <c r="H96" s="34" t="s">
        <v>377</v>
      </c>
      <c r="I96" s="34" t="s">
        <v>378</v>
      </c>
      <c r="J96" s="34" t="s">
        <v>46</v>
      </c>
      <c r="K96" s="34" t="s">
        <v>38</v>
      </c>
      <c r="L96" s="34" t="s">
        <v>38</v>
      </c>
      <c r="M96" s="34">
        <v>1365</v>
      </c>
      <c r="N96" s="34">
        <v>1365</v>
      </c>
      <c r="O96" s="43">
        <v>1365</v>
      </c>
      <c r="P96" s="34">
        <v>1365</v>
      </c>
      <c r="Q96" s="34">
        <v>750</v>
      </c>
      <c r="R96" s="34">
        <v>641</v>
      </c>
      <c r="S96" s="34">
        <v>109</v>
      </c>
      <c r="T96" s="40"/>
      <c r="U96" s="40"/>
      <c r="V96" s="34" t="s">
        <v>69</v>
      </c>
      <c r="W96" s="34" t="s">
        <v>69</v>
      </c>
      <c r="X96" s="34" t="s">
        <v>379</v>
      </c>
    </row>
    <row r="97" s="20" customFormat="1" ht="126" spans="1:24">
      <c r="A97" s="20" t="e">
        <f t="shared" si="16"/>
        <v>#VALUE!</v>
      </c>
      <c r="B97" s="33" t="s">
        <v>380</v>
      </c>
      <c r="C97" s="34"/>
      <c r="D97" s="35"/>
      <c r="E97" s="34"/>
      <c r="F97" s="35"/>
      <c r="G97" s="34"/>
      <c r="H97" s="34"/>
      <c r="I97" s="34"/>
      <c r="J97" s="34"/>
      <c r="K97" s="34"/>
      <c r="L97" s="34"/>
      <c r="M97" s="40"/>
      <c r="N97" s="40"/>
      <c r="O97" s="40"/>
      <c r="P97" s="40"/>
      <c r="Q97" s="40"/>
      <c r="R97" s="40"/>
      <c r="S97" s="40"/>
      <c r="T97" s="40"/>
      <c r="U97" s="40"/>
      <c r="V97" s="34"/>
      <c r="W97" s="34"/>
      <c r="X97" s="34"/>
    </row>
    <row r="98" s="20" customFormat="1" ht="126" spans="1:24">
      <c r="A98" s="20" t="e">
        <f t="shared" si="16"/>
        <v>#VALUE!</v>
      </c>
      <c r="B98" s="33" t="s">
        <v>381</v>
      </c>
      <c r="C98" s="34"/>
      <c r="D98" s="35"/>
      <c r="E98" s="34"/>
      <c r="F98" s="35"/>
      <c r="G98" s="34"/>
      <c r="H98" s="34"/>
      <c r="I98" s="34"/>
      <c r="J98" s="34"/>
      <c r="K98" s="34"/>
      <c r="L98" s="34"/>
      <c r="M98" s="40"/>
      <c r="N98" s="40"/>
      <c r="O98" s="40"/>
      <c r="P98" s="40"/>
      <c r="Q98" s="40"/>
      <c r="R98" s="40"/>
      <c r="S98" s="40"/>
      <c r="T98" s="40"/>
      <c r="U98" s="40"/>
      <c r="V98" s="34"/>
      <c r="W98" s="34"/>
      <c r="X98" s="34"/>
    </row>
    <row r="99" s="20" customFormat="1" spans="1:24">
      <c r="A99" s="20" t="e">
        <f t="shared" si="16"/>
        <v>#VALUE!</v>
      </c>
      <c r="B99" s="33" t="s">
        <v>382</v>
      </c>
      <c r="C99" s="34"/>
      <c r="D99" s="35"/>
      <c r="E99" s="34"/>
      <c r="F99" s="35"/>
      <c r="G99" s="34"/>
      <c r="H99" s="34"/>
      <c r="I99" s="34"/>
      <c r="J99" s="34"/>
      <c r="K99" s="34"/>
      <c r="L99" s="34"/>
      <c r="M99" s="40"/>
      <c r="N99" s="40"/>
      <c r="O99" s="40"/>
      <c r="P99" s="40"/>
      <c r="Q99" s="40"/>
      <c r="R99" s="40"/>
      <c r="S99" s="40"/>
      <c r="T99" s="40"/>
      <c r="U99" s="40"/>
      <c r="V99" s="34"/>
      <c r="W99" s="34"/>
      <c r="X99" s="34"/>
    </row>
    <row r="100" s="20" customFormat="1" ht="94.5" spans="1:24">
      <c r="A100" s="20" t="e">
        <f t="shared" si="16"/>
        <v>#VALUE!</v>
      </c>
      <c r="B100" s="33" t="s">
        <v>383</v>
      </c>
      <c r="C100" s="34"/>
      <c r="D100" s="35"/>
      <c r="E100" s="34"/>
      <c r="F100" s="35"/>
      <c r="G100" s="32">
        <f>G101+G103+G104+G105+G106</f>
        <v>1</v>
      </c>
      <c r="H100" s="34"/>
      <c r="I100" s="34"/>
      <c r="J100" s="34"/>
      <c r="K100" s="34"/>
      <c r="L100" s="34"/>
      <c r="M100" s="32">
        <f t="shared" ref="M100:U100" si="19">M101+M103+M104+M105+M106</f>
        <v>200</v>
      </c>
      <c r="N100" s="32">
        <f t="shared" si="19"/>
        <v>0</v>
      </c>
      <c r="O100" s="32">
        <v>600</v>
      </c>
      <c r="P100" s="32">
        <f t="shared" si="19"/>
        <v>5000</v>
      </c>
      <c r="Q100" s="32">
        <f t="shared" si="19"/>
        <v>300</v>
      </c>
      <c r="R100" s="32">
        <f t="shared" si="19"/>
        <v>300</v>
      </c>
      <c r="S100" s="32">
        <f t="shared" si="19"/>
        <v>0</v>
      </c>
      <c r="T100" s="32">
        <f t="shared" si="19"/>
        <v>0</v>
      </c>
      <c r="U100" s="32">
        <f t="shared" si="19"/>
        <v>0</v>
      </c>
      <c r="V100" s="29"/>
      <c r="W100" s="29"/>
      <c r="X100" s="34"/>
    </row>
    <row r="101" s="20" customFormat="1" ht="94.5" spans="1:24">
      <c r="A101" s="20" t="e">
        <f t="shared" si="16"/>
        <v>#VALUE!</v>
      </c>
      <c r="B101" s="36" t="s">
        <v>384</v>
      </c>
      <c r="C101" s="34"/>
      <c r="D101" s="35"/>
      <c r="E101" s="34"/>
      <c r="F101" s="35"/>
      <c r="G101" s="40">
        <f>SUM(G102:G102)</f>
        <v>1</v>
      </c>
      <c r="H101" s="34"/>
      <c r="I101" s="34"/>
      <c r="J101" s="34"/>
      <c r="K101" s="34"/>
      <c r="L101" s="34"/>
      <c r="M101" s="40">
        <f>SUM(M102:M102)</f>
        <v>200</v>
      </c>
      <c r="N101" s="40">
        <f t="shared" ref="N101:U101" si="20">SUM(N102:N102)</f>
        <v>0</v>
      </c>
      <c r="O101" s="40">
        <f t="shared" si="20"/>
        <v>5000</v>
      </c>
      <c r="P101" s="40">
        <f t="shared" si="20"/>
        <v>5000</v>
      </c>
      <c r="Q101" s="40">
        <f t="shared" si="20"/>
        <v>300</v>
      </c>
      <c r="R101" s="40">
        <f t="shared" si="20"/>
        <v>300</v>
      </c>
      <c r="S101" s="40">
        <f t="shared" si="20"/>
        <v>0</v>
      </c>
      <c r="T101" s="40">
        <f t="shared" si="20"/>
        <v>0</v>
      </c>
      <c r="U101" s="40">
        <f t="shared" si="20"/>
        <v>0</v>
      </c>
      <c r="V101" s="34"/>
      <c r="W101" s="34"/>
      <c r="X101" s="34"/>
    </row>
    <row r="102" s="20" customFormat="1" ht="409" customHeight="1" spans="1:24">
      <c r="A102" s="20">
        <f t="shared" si="16"/>
        <v>68</v>
      </c>
      <c r="B102" s="36">
        <v>67</v>
      </c>
      <c r="C102" s="34" t="s">
        <v>385</v>
      </c>
      <c r="D102" s="34" t="s">
        <v>386</v>
      </c>
      <c r="E102" s="34" t="s">
        <v>34</v>
      </c>
      <c r="F102" s="35" t="s">
        <v>387</v>
      </c>
      <c r="G102" s="34">
        <v>1</v>
      </c>
      <c r="H102" s="34" t="s">
        <v>51</v>
      </c>
      <c r="I102" s="34" t="s">
        <v>388</v>
      </c>
      <c r="J102" s="34" t="s">
        <v>46</v>
      </c>
      <c r="K102" s="34" t="s">
        <v>38</v>
      </c>
      <c r="L102" s="34" t="s">
        <v>38</v>
      </c>
      <c r="M102" s="34">
        <v>200</v>
      </c>
      <c r="N102" s="34" t="s">
        <v>389</v>
      </c>
      <c r="O102" s="43">
        <v>5000</v>
      </c>
      <c r="P102" s="34">
        <v>5000</v>
      </c>
      <c r="Q102" s="44">
        <v>300</v>
      </c>
      <c r="R102" s="44">
        <v>300</v>
      </c>
      <c r="S102" s="40"/>
      <c r="T102" s="40"/>
      <c r="U102" s="40"/>
      <c r="V102" s="34" t="s">
        <v>53</v>
      </c>
      <c r="W102" s="34" t="s">
        <v>53</v>
      </c>
      <c r="X102" s="34" t="s">
        <v>390</v>
      </c>
    </row>
    <row r="103" s="20" customFormat="1" ht="94.5" spans="1:24">
      <c r="A103" s="20" t="e">
        <f t="shared" si="16"/>
        <v>#VALUE!</v>
      </c>
      <c r="B103" s="36" t="s">
        <v>391</v>
      </c>
      <c r="C103" s="34"/>
      <c r="D103" s="35"/>
      <c r="E103" s="34"/>
      <c r="F103" s="35"/>
      <c r="G103" s="34">
        <v>0</v>
      </c>
      <c r="H103" s="34"/>
      <c r="I103" s="34"/>
      <c r="J103" s="34"/>
      <c r="K103" s="34"/>
      <c r="L103" s="34"/>
      <c r="M103" s="40"/>
      <c r="N103" s="40"/>
      <c r="O103" s="40"/>
      <c r="P103" s="40"/>
      <c r="Q103" s="40"/>
      <c r="R103" s="40"/>
      <c r="S103" s="40"/>
      <c r="T103" s="40"/>
      <c r="U103" s="40"/>
      <c r="V103" s="34"/>
      <c r="W103" s="34"/>
      <c r="X103" s="34"/>
    </row>
    <row r="104" s="20" customFormat="1" ht="94.5" spans="1:24">
      <c r="A104" s="20" t="e">
        <f t="shared" si="16"/>
        <v>#VALUE!</v>
      </c>
      <c r="B104" s="36" t="s">
        <v>392</v>
      </c>
      <c r="C104" s="34"/>
      <c r="D104" s="35"/>
      <c r="E104" s="34"/>
      <c r="F104" s="35"/>
      <c r="G104" s="34">
        <v>0</v>
      </c>
      <c r="H104" s="34"/>
      <c r="I104" s="34"/>
      <c r="J104" s="34"/>
      <c r="K104" s="34"/>
      <c r="L104" s="34"/>
      <c r="M104" s="40"/>
      <c r="N104" s="40"/>
      <c r="O104" s="40"/>
      <c r="P104" s="40"/>
      <c r="Q104" s="40"/>
      <c r="R104" s="40"/>
      <c r="S104" s="40"/>
      <c r="T104" s="40"/>
      <c r="U104" s="40"/>
      <c r="V104" s="34"/>
      <c r="W104" s="34"/>
      <c r="X104" s="34"/>
    </row>
    <row r="105" s="20" customFormat="1" ht="94.5" spans="1:24">
      <c r="A105" s="20" t="e">
        <f t="shared" si="16"/>
        <v>#VALUE!</v>
      </c>
      <c r="B105" s="36" t="s">
        <v>393</v>
      </c>
      <c r="C105" s="34"/>
      <c r="D105" s="35"/>
      <c r="E105" s="34"/>
      <c r="F105" s="35"/>
      <c r="G105" s="34">
        <v>0</v>
      </c>
      <c r="H105" s="34"/>
      <c r="I105" s="34"/>
      <c r="J105" s="34"/>
      <c r="K105" s="34"/>
      <c r="L105" s="34"/>
      <c r="M105" s="40"/>
      <c r="N105" s="40"/>
      <c r="O105" s="40"/>
      <c r="P105" s="40"/>
      <c r="Q105" s="40"/>
      <c r="R105" s="40"/>
      <c r="S105" s="40"/>
      <c r="T105" s="40"/>
      <c r="U105" s="40"/>
      <c r="V105" s="34"/>
      <c r="W105" s="34"/>
      <c r="X105" s="34"/>
    </row>
    <row r="106" s="20" customFormat="1" ht="94.5" spans="1:24">
      <c r="A106" s="20" t="e">
        <f t="shared" si="16"/>
        <v>#VALUE!</v>
      </c>
      <c r="B106" s="36" t="s">
        <v>394</v>
      </c>
      <c r="C106" s="34"/>
      <c r="D106" s="35"/>
      <c r="E106" s="34"/>
      <c r="F106" s="35"/>
      <c r="G106" s="34">
        <v>0</v>
      </c>
      <c r="H106" s="34"/>
      <c r="I106" s="34"/>
      <c r="J106" s="34"/>
      <c r="K106" s="34"/>
      <c r="L106" s="34"/>
      <c r="M106" s="40"/>
      <c r="N106" s="40"/>
      <c r="O106" s="40"/>
      <c r="P106" s="40"/>
      <c r="Q106" s="40"/>
      <c r="R106" s="40"/>
      <c r="S106" s="40"/>
      <c r="T106" s="40"/>
      <c r="U106" s="40"/>
      <c r="V106" s="34"/>
      <c r="W106" s="34"/>
      <c r="X106" s="34"/>
    </row>
    <row r="107" s="20" customFormat="1" ht="157.5" spans="1:24">
      <c r="A107" s="20" t="e">
        <f t="shared" si="16"/>
        <v>#VALUE!</v>
      </c>
      <c r="B107" s="33" t="s">
        <v>395</v>
      </c>
      <c r="C107" s="34"/>
      <c r="D107" s="35"/>
      <c r="E107" s="34"/>
      <c r="F107" s="35"/>
      <c r="G107" s="29">
        <f>G108</f>
        <v>11</v>
      </c>
      <c r="H107" s="29"/>
      <c r="I107" s="29"/>
      <c r="J107" s="29"/>
      <c r="K107" s="29"/>
      <c r="L107" s="29"/>
      <c r="M107" s="29">
        <f>M108</f>
        <v>557</v>
      </c>
      <c r="N107" s="29">
        <f t="shared" ref="N107:U107" si="21">N108</f>
        <v>1368</v>
      </c>
      <c r="O107" s="29">
        <f t="shared" si="21"/>
        <v>1814</v>
      </c>
      <c r="P107" s="29">
        <f t="shared" si="21"/>
        <v>5957</v>
      </c>
      <c r="Q107" s="29">
        <f t="shared" si="21"/>
        <v>1445</v>
      </c>
      <c r="R107" s="29">
        <f t="shared" si="21"/>
        <v>1165</v>
      </c>
      <c r="S107" s="29">
        <f t="shared" si="21"/>
        <v>80</v>
      </c>
      <c r="T107" s="32">
        <f t="shared" si="21"/>
        <v>0</v>
      </c>
      <c r="U107" s="32">
        <f t="shared" si="21"/>
        <v>200</v>
      </c>
      <c r="V107" s="34"/>
      <c r="W107" s="34"/>
      <c r="X107" s="34"/>
    </row>
    <row r="108" s="20" customFormat="1" ht="126" spans="1:24">
      <c r="A108" s="20" t="e">
        <f t="shared" si="16"/>
        <v>#VALUE!</v>
      </c>
      <c r="B108" s="36" t="s">
        <v>396</v>
      </c>
      <c r="C108" s="34"/>
      <c r="D108" s="35"/>
      <c r="E108" s="34"/>
      <c r="F108" s="35"/>
      <c r="G108" s="40">
        <f>SUM(G109:G119)</f>
        <v>11</v>
      </c>
      <c r="H108" s="34"/>
      <c r="I108" s="34"/>
      <c r="J108" s="34"/>
      <c r="K108" s="34"/>
      <c r="L108" s="34"/>
      <c r="M108" s="40">
        <f t="shared" ref="M108:U108" si="22">SUM(M109:M119)</f>
        <v>557</v>
      </c>
      <c r="N108" s="40">
        <f t="shared" si="22"/>
        <v>1368</v>
      </c>
      <c r="O108" s="40">
        <f t="shared" si="22"/>
        <v>1814</v>
      </c>
      <c r="P108" s="40">
        <f t="shared" si="22"/>
        <v>5957</v>
      </c>
      <c r="Q108" s="40">
        <f t="shared" si="22"/>
        <v>1445</v>
      </c>
      <c r="R108" s="40">
        <f t="shared" si="22"/>
        <v>1165</v>
      </c>
      <c r="S108" s="40">
        <f t="shared" si="22"/>
        <v>80</v>
      </c>
      <c r="T108" s="40">
        <f t="shared" si="22"/>
        <v>0</v>
      </c>
      <c r="U108" s="40">
        <f t="shared" si="22"/>
        <v>200</v>
      </c>
      <c r="V108" s="34"/>
      <c r="W108" s="34"/>
      <c r="X108" s="34"/>
    </row>
    <row r="109" s="20" customFormat="1" ht="346.5" spans="1:24">
      <c r="A109" s="20">
        <f t="shared" si="16"/>
        <v>69</v>
      </c>
      <c r="B109" s="36">
        <v>68</v>
      </c>
      <c r="C109" s="34" t="s">
        <v>397</v>
      </c>
      <c r="D109" s="39" t="s">
        <v>398</v>
      </c>
      <c r="E109" s="34" t="s">
        <v>219</v>
      </c>
      <c r="F109" s="35" t="s">
        <v>399</v>
      </c>
      <c r="G109" s="34">
        <v>1</v>
      </c>
      <c r="H109" s="34" t="s">
        <v>67</v>
      </c>
      <c r="I109" s="34" t="s">
        <v>400</v>
      </c>
      <c r="J109" s="34" t="s">
        <v>38</v>
      </c>
      <c r="K109" s="34" t="s">
        <v>38</v>
      </c>
      <c r="L109" s="34" t="s">
        <v>38</v>
      </c>
      <c r="M109" s="36">
        <v>145</v>
      </c>
      <c r="N109" s="36">
        <v>160</v>
      </c>
      <c r="O109" s="43">
        <v>152</v>
      </c>
      <c r="P109" s="36">
        <v>220</v>
      </c>
      <c r="Q109" s="44">
        <v>280</v>
      </c>
      <c r="R109" s="44">
        <v>280</v>
      </c>
      <c r="S109" s="40"/>
      <c r="T109" s="40"/>
      <c r="U109" s="40"/>
      <c r="V109" s="34" t="s">
        <v>67</v>
      </c>
      <c r="W109" s="34" t="s">
        <v>53</v>
      </c>
      <c r="X109" s="34" t="s">
        <v>177</v>
      </c>
    </row>
    <row r="110" s="20" customFormat="1" ht="283.5" spans="1:24">
      <c r="A110" s="20">
        <f t="shared" si="16"/>
        <v>70</v>
      </c>
      <c r="B110" s="36">
        <v>69</v>
      </c>
      <c r="C110" s="33" t="s">
        <v>401</v>
      </c>
      <c r="D110" s="38" t="s">
        <v>402</v>
      </c>
      <c r="E110" s="34" t="s">
        <v>403</v>
      </c>
      <c r="F110" s="60" t="s">
        <v>404</v>
      </c>
      <c r="G110" s="34">
        <v>1</v>
      </c>
      <c r="H110" s="33" t="s">
        <v>155</v>
      </c>
      <c r="I110" s="33" t="s">
        <v>405</v>
      </c>
      <c r="J110" s="34" t="s">
        <v>46</v>
      </c>
      <c r="K110" s="34" t="s">
        <v>38</v>
      </c>
      <c r="L110" s="34" t="s">
        <v>38</v>
      </c>
      <c r="M110" s="36">
        <v>46</v>
      </c>
      <c r="N110" s="36">
        <v>120</v>
      </c>
      <c r="O110" s="43">
        <v>34</v>
      </c>
      <c r="P110" s="36">
        <v>130</v>
      </c>
      <c r="Q110" s="44">
        <v>40</v>
      </c>
      <c r="R110" s="44">
        <v>40</v>
      </c>
      <c r="S110" s="40"/>
      <c r="T110" s="40"/>
      <c r="U110" s="40"/>
      <c r="V110" s="34" t="s">
        <v>155</v>
      </c>
      <c r="W110" s="34" t="s">
        <v>155</v>
      </c>
      <c r="X110" s="34" t="s">
        <v>157</v>
      </c>
    </row>
    <row r="111" s="20" customFormat="1" ht="252" spans="2:24">
      <c r="B111" s="36">
        <v>70</v>
      </c>
      <c r="C111" s="34" t="s">
        <v>406</v>
      </c>
      <c r="D111" s="39" t="s">
        <v>407</v>
      </c>
      <c r="E111" s="34" t="s">
        <v>93</v>
      </c>
      <c r="F111" s="35" t="s">
        <v>408</v>
      </c>
      <c r="G111" s="34">
        <v>1</v>
      </c>
      <c r="H111" s="34" t="s">
        <v>36</v>
      </c>
      <c r="I111" s="34" t="s">
        <v>409</v>
      </c>
      <c r="J111" s="34" t="s">
        <v>38</v>
      </c>
      <c r="K111" s="34" t="s">
        <v>38</v>
      </c>
      <c r="L111" s="34" t="s">
        <v>38</v>
      </c>
      <c r="M111" s="34">
        <v>23</v>
      </c>
      <c r="N111" s="34">
        <v>39</v>
      </c>
      <c r="O111" s="43">
        <v>75</v>
      </c>
      <c r="P111" s="34">
        <v>185</v>
      </c>
      <c r="Q111" s="34">
        <v>50</v>
      </c>
      <c r="R111" s="34">
        <v>50</v>
      </c>
      <c r="S111" s="40"/>
      <c r="T111" s="40"/>
      <c r="U111" s="40"/>
      <c r="V111" s="34" t="s">
        <v>36</v>
      </c>
      <c r="W111" s="34" t="s">
        <v>36</v>
      </c>
      <c r="X111" s="34" t="s">
        <v>410</v>
      </c>
    </row>
    <row r="112" s="20" customFormat="1" ht="252" spans="2:24">
      <c r="B112" s="36">
        <v>71</v>
      </c>
      <c r="C112" s="33" t="s">
        <v>411</v>
      </c>
      <c r="D112" s="38" t="s">
        <v>412</v>
      </c>
      <c r="E112" s="34" t="s">
        <v>403</v>
      </c>
      <c r="F112" s="61" t="s">
        <v>413</v>
      </c>
      <c r="G112" s="34">
        <v>1</v>
      </c>
      <c r="H112" s="33" t="s">
        <v>155</v>
      </c>
      <c r="I112" s="33" t="s">
        <v>414</v>
      </c>
      <c r="J112" s="34" t="s">
        <v>38</v>
      </c>
      <c r="K112" s="34" t="s">
        <v>38</v>
      </c>
      <c r="L112" s="34" t="s">
        <v>38</v>
      </c>
      <c r="M112" s="56">
        <v>31</v>
      </c>
      <c r="N112" s="56">
        <v>125</v>
      </c>
      <c r="O112" s="43">
        <v>630</v>
      </c>
      <c r="P112" s="56">
        <v>2700</v>
      </c>
      <c r="Q112" s="44">
        <v>100</v>
      </c>
      <c r="R112" s="44">
        <v>100</v>
      </c>
      <c r="S112" s="44"/>
      <c r="T112" s="40"/>
      <c r="U112" s="40"/>
      <c r="V112" s="34" t="s">
        <v>155</v>
      </c>
      <c r="W112" s="34" t="s">
        <v>155</v>
      </c>
      <c r="X112" s="34" t="s">
        <v>157</v>
      </c>
    </row>
    <row r="113" s="22" customFormat="1" ht="315" spans="1:24">
      <c r="A113" s="20">
        <f>B113+1</f>
        <v>73</v>
      </c>
      <c r="B113" s="36">
        <v>72</v>
      </c>
      <c r="C113" s="33" t="s">
        <v>415</v>
      </c>
      <c r="D113" s="38" t="s">
        <v>416</v>
      </c>
      <c r="E113" s="34" t="s">
        <v>93</v>
      </c>
      <c r="F113" s="39" t="s">
        <v>417</v>
      </c>
      <c r="G113" s="34">
        <v>1</v>
      </c>
      <c r="H113" s="34" t="s">
        <v>104</v>
      </c>
      <c r="I113" s="34" t="s">
        <v>418</v>
      </c>
      <c r="J113" s="34" t="s">
        <v>38</v>
      </c>
      <c r="K113" s="34" t="s">
        <v>38</v>
      </c>
      <c r="L113" s="34" t="s">
        <v>46</v>
      </c>
      <c r="M113" s="34">
        <v>30</v>
      </c>
      <c r="N113" s="34">
        <v>60</v>
      </c>
      <c r="O113" s="43">
        <v>50</v>
      </c>
      <c r="P113" s="34">
        <v>150</v>
      </c>
      <c r="Q113" s="44">
        <v>150</v>
      </c>
      <c r="R113" s="44">
        <v>150</v>
      </c>
      <c r="S113" s="40"/>
      <c r="T113" s="40"/>
      <c r="U113" s="40"/>
      <c r="V113" s="34" t="s">
        <v>104</v>
      </c>
      <c r="W113" s="34" t="s">
        <v>104</v>
      </c>
      <c r="X113" s="34" t="s">
        <v>419</v>
      </c>
    </row>
    <row r="114" s="21" customFormat="1" ht="252" spans="1:24">
      <c r="A114" s="20"/>
      <c r="B114" s="36">
        <v>73</v>
      </c>
      <c r="C114" s="34" t="s">
        <v>420</v>
      </c>
      <c r="D114" s="34" t="s">
        <v>421</v>
      </c>
      <c r="E114" s="34" t="s">
        <v>174</v>
      </c>
      <c r="F114" s="34" t="s">
        <v>422</v>
      </c>
      <c r="G114" s="34">
        <v>1</v>
      </c>
      <c r="H114" s="34" t="s">
        <v>423</v>
      </c>
      <c r="I114" s="34" t="s">
        <v>424</v>
      </c>
      <c r="J114" s="34" t="s">
        <v>46</v>
      </c>
      <c r="K114" s="34" t="s">
        <v>46</v>
      </c>
      <c r="L114" s="29"/>
      <c r="M114" s="34">
        <v>135</v>
      </c>
      <c r="N114" s="34">
        <v>405</v>
      </c>
      <c r="O114" s="21">
        <v>560</v>
      </c>
      <c r="P114" s="34">
        <v>1620</v>
      </c>
      <c r="Q114" s="44">
        <v>380</v>
      </c>
      <c r="R114" s="44">
        <v>380</v>
      </c>
      <c r="S114" s="32"/>
      <c r="T114" s="32"/>
      <c r="U114" s="32"/>
      <c r="V114" s="57" t="s">
        <v>425</v>
      </c>
      <c r="W114" s="34" t="s">
        <v>53</v>
      </c>
      <c r="X114" s="29" t="s">
        <v>124</v>
      </c>
    </row>
    <row r="115" s="21" customFormat="1" ht="189" spans="1:24">
      <c r="A115" s="20"/>
      <c r="B115" s="36">
        <v>74</v>
      </c>
      <c r="C115" s="34" t="s">
        <v>426</v>
      </c>
      <c r="D115" s="33" t="s">
        <v>427</v>
      </c>
      <c r="E115" s="34" t="s">
        <v>226</v>
      </c>
      <c r="F115" s="33" t="s">
        <v>428</v>
      </c>
      <c r="G115" s="34">
        <v>1</v>
      </c>
      <c r="H115" s="34" t="s">
        <v>228</v>
      </c>
      <c r="I115" s="34" t="s">
        <v>429</v>
      </c>
      <c r="J115" s="29" t="s">
        <v>46</v>
      </c>
      <c r="K115" s="34" t="s">
        <v>38</v>
      </c>
      <c r="L115" s="34" t="s">
        <v>38</v>
      </c>
      <c r="M115" s="33">
        <v>52</v>
      </c>
      <c r="N115" s="33">
        <v>156</v>
      </c>
      <c r="O115" s="21">
        <v>52</v>
      </c>
      <c r="P115" s="33">
        <v>156</v>
      </c>
      <c r="Q115" s="44">
        <v>110</v>
      </c>
      <c r="R115" s="44">
        <v>110</v>
      </c>
      <c r="S115" s="32"/>
      <c r="T115" s="32"/>
      <c r="U115" s="32"/>
      <c r="V115" s="57" t="s">
        <v>228</v>
      </c>
      <c r="W115" s="34" t="s">
        <v>53</v>
      </c>
      <c r="X115" s="29" t="s">
        <v>124</v>
      </c>
    </row>
    <row r="116" s="21" customFormat="1" ht="189" spans="1:24">
      <c r="A116" s="20"/>
      <c r="B116" s="36">
        <v>75</v>
      </c>
      <c r="C116" s="34" t="s">
        <v>430</v>
      </c>
      <c r="D116" s="33" t="s">
        <v>427</v>
      </c>
      <c r="E116" s="34" t="s">
        <v>144</v>
      </c>
      <c r="F116" s="33" t="s">
        <v>431</v>
      </c>
      <c r="G116" s="34">
        <v>1</v>
      </c>
      <c r="H116" s="34" t="s">
        <v>228</v>
      </c>
      <c r="I116" s="34" t="s">
        <v>229</v>
      </c>
      <c r="J116" s="29" t="s">
        <v>38</v>
      </c>
      <c r="K116" s="29" t="s">
        <v>38</v>
      </c>
      <c r="L116" s="29" t="s">
        <v>46</v>
      </c>
      <c r="M116" s="33">
        <v>45</v>
      </c>
      <c r="N116" s="33">
        <v>135</v>
      </c>
      <c r="O116" s="21">
        <v>45</v>
      </c>
      <c r="P116" s="33">
        <v>135</v>
      </c>
      <c r="Q116" s="44">
        <v>55</v>
      </c>
      <c r="R116" s="44">
        <v>55</v>
      </c>
      <c r="S116" s="32"/>
      <c r="T116" s="32"/>
      <c r="U116" s="32"/>
      <c r="V116" s="57" t="s">
        <v>228</v>
      </c>
      <c r="W116" s="34" t="s">
        <v>53</v>
      </c>
      <c r="X116" s="29" t="s">
        <v>124</v>
      </c>
    </row>
    <row r="117" s="21" customFormat="1" ht="252" spans="1:24">
      <c r="A117" s="20"/>
      <c r="B117" s="36">
        <v>76</v>
      </c>
      <c r="C117" s="34" t="s">
        <v>432</v>
      </c>
      <c r="D117" s="34" t="s">
        <v>433</v>
      </c>
      <c r="E117" s="34" t="s">
        <v>226</v>
      </c>
      <c r="F117" s="34" t="s">
        <v>434</v>
      </c>
      <c r="G117" s="34">
        <v>1</v>
      </c>
      <c r="H117" s="34" t="s">
        <v>104</v>
      </c>
      <c r="I117" s="34" t="s">
        <v>105</v>
      </c>
      <c r="J117" s="29" t="s">
        <v>38</v>
      </c>
      <c r="K117" s="34" t="s">
        <v>38</v>
      </c>
      <c r="L117" s="34" t="s">
        <v>38</v>
      </c>
      <c r="M117" s="34">
        <v>15</v>
      </c>
      <c r="N117" s="34">
        <v>49</v>
      </c>
      <c r="O117" s="21">
        <v>81</v>
      </c>
      <c r="P117" s="34">
        <v>243</v>
      </c>
      <c r="Q117" s="44">
        <v>80</v>
      </c>
      <c r="R117" s="44"/>
      <c r="S117" s="44">
        <v>80</v>
      </c>
      <c r="T117" s="32"/>
      <c r="U117" s="32"/>
      <c r="V117" s="57" t="s">
        <v>104</v>
      </c>
      <c r="W117" s="34" t="s">
        <v>53</v>
      </c>
      <c r="X117" s="29" t="s">
        <v>124</v>
      </c>
    </row>
    <row r="118" s="21" customFormat="1" ht="220.5" spans="1:24">
      <c r="A118" s="20"/>
      <c r="B118" s="36">
        <v>77</v>
      </c>
      <c r="C118" s="34" t="s">
        <v>435</v>
      </c>
      <c r="D118" s="42" t="s">
        <v>436</v>
      </c>
      <c r="E118" s="34" t="s">
        <v>207</v>
      </c>
      <c r="F118" s="39" t="s">
        <v>437</v>
      </c>
      <c r="G118" s="34">
        <v>1</v>
      </c>
      <c r="H118" s="34" t="s">
        <v>115</v>
      </c>
      <c r="I118" s="34" t="s">
        <v>438</v>
      </c>
      <c r="J118" s="34"/>
      <c r="K118" s="34"/>
      <c r="L118" s="34"/>
      <c r="M118" s="34">
        <v>20</v>
      </c>
      <c r="N118" s="34">
        <v>70</v>
      </c>
      <c r="O118" s="43">
        <v>54</v>
      </c>
      <c r="P118" s="34">
        <v>175</v>
      </c>
      <c r="Q118" s="34">
        <v>100</v>
      </c>
      <c r="R118" s="34"/>
      <c r="S118" s="40"/>
      <c r="T118" s="40"/>
      <c r="U118" s="40">
        <v>100</v>
      </c>
      <c r="V118" s="34" t="s">
        <v>115</v>
      </c>
      <c r="W118" s="34" t="s">
        <v>53</v>
      </c>
      <c r="X118" s="29" t="s">
        <v>124</v>
      </c>
    </row>
    <row r="119" s="21" customFormat="1" ht="157.5" spans="1:24">
      <c r="A119" s="20"/>
      <c r="B119" s="36">
        <v>78</v>
      </c>
      <c r="C119" s="34" t="s">
        <v>439</v>
      </c>
      <c r="D119" s="34" t="s">
        <v>440</v>
      </c>
      <c r="E119" s="34" t="s">
        <v>170</v>
      </c>
      <c r="F119" s="34" t="s">
        <v>441</v>
      </c>
      <c r="G119" s="34">
        <v>1</v>
      </c>
      <c r="H119" s="34" t="s">
        <v>104</v>
      </c>
      <c r="I119" s="34" t="s">
        <v>418</v>
      </c>
      <c r="J119" s="29" t="s">
        <v>38</v>
      </c>
      <c r="K119" s="29" t="s">
        <v>38</v>
      </c>
      <c r="L119" s="29" t="s">
        <v>46</v>
      </c>
      <c r="M119" s="36">
        <v>15</v>
      </c>
      <c r="N119" s="36">
        <v>49</v>
      </c>
      <c r="O119" s="21">
        <v>81</v>
      </c>
      <c r="P119" s="36">
        <v>243</v>
      </c>
      <c r="Q119" s="44">
        <v>100</v>
      </c>
      <c r="R119" s="44"/>
      <c r="S119" s="44"/>
      <c r="T119" s="44"/>
      <c r="U119" s="44">
        <v>100</v>
      </c>
      <c r="V119" s="34" t="s">
        <v>104</v>
      </c>
      <c r="W119" s="34" t="s">
        <v>53</v>
      </c>
      <c r="X119" s="29" t="s">
        <v>157</v>
      </c>
    </row>
    <row r="120" s="21" customFormat="1" ht="63" spans="1:24">
      <c r="A120" s="20" t="e">
        <f>B120+1</f>
        <v>#VALUE!</v>
      </c>
      <c r="B120" s="29" t="s">
        <v>442</v>
      </c>
      <c r="C120" s="29"/>
      <c r="D120" s="31"/>
      <c r="E120" s="29"/>
      <c r="F120" s="31"/>
      <c r="G120" s="32">
        <f>G121+G126+G131+G134+G138</f>
        <v>5</v>
      </c>
      <c r="H120" s="29"/>
      <c r="I120" s="29"/>
      <c r="J120" s="29"/>
      <c r="K120" s="29"/>
      <c r="L120" s="29"/>
      <c r="M120" s="32">
        <f t="shared" ref="M120:U120" si="23">M121+M126+M131+M134+M138</f>
        <v>17088</v>
      </c>
      <c r="N120" s="32">
        <f t="shared" si="23"/>
        <v>17137</v>
      </c>
      <c r="O120" s="32">
        <f t="shared" si="23"/>
        <v>2153</v>
      </c>
      <c r="P120" s="32">
        <f t="shared" si="23"/>
        <v>17351</v>
      </c>
      <c r="Q120" s="32">
        <f t="shared" si="23"/>
        <v>1983</v>
      </c>
      <c r="R120" s="32">
        <f t="shared" si="23"/>
        <v>1923</v>
      </c>
      <c r="S120" s="32">
        <f t="shared" si="23"/>
        <v>60</v>
      </c>
      <c r="T120" s="32">
        <f t="shared" si="23"/>
        <v>0</v>
      </c>
      <c r="U120" s="32">
        <f t="shared" si="23"/>
        <v>0</v>
      </c>
      <c r="V120" s="29"/>
      <c r="W120" s="29"/>
      <c r="X120" s="29"/>
    </row>
    <row r="121" s="20" customFormat="1" ht="63" spans="1:24">
      <c r="A121" s="20" t="e">
        <f>B121+1</f>
        <v>#VALUE!</v>
      </c>
      <c r="B121" s="33" t="s">
        <v>443</v>
      </c>
      <c r="C121" s="34"/>
      <c r="D121" s="35"/>
      <c r="E121" s="34"/>
      <c r="F121" s="35"/>
      <c r="G121" s="34">
        <f>G122+G125</f>
        <v>2</v>
      </c>
      <c r="H121" s="34"/>
      <c r="I121" s="34"/>
      <c r="J121" s="34"/>
      <c r="K121" s="34"/>
      <c r="L121" s="34"/>
      <c r="M121" s="40">
        <f t="shared" ref="M121:U121" si="24">M122+M125</f>
        <v>15700</v>
      </c>
      <c r="N121" s="40">
        <f t="shared" si="24"/>
        <v>15700</v>
      </c>
      <c r="O121" s="40">
        <v>0</v>
      </c>
      <c r="P121" s="40">
        <f t="shared" si="24"/>
        <v>15700</v>
      </c>
      <c r="Q121" s="40">
        <f t="shared" si="24"/>
        <v>650</v>
      </c>
      <c r="R121" s="40">
        <f t="shared" si="24"/>
        <v>650</v>
      </c>
      <c r="S121" s="40">
        <f t="shared" si="24"/>
        <v>0</v>
      </c>
      <c r="T121" s="40">
        <f t="shared" si="24"/>
        <v>0</v>
      </c>
      <c r="U121" s="40">
        <f t="shared" si="24"/>
        <v>0</v>
      </c>
      <c r="V121" s="34"/>
      <c r="W121" s="34"/>
      <c r="X121" s="34"/>
    </row>
    <row r="122" s="20" customFormat="1" ht="63" spans="1:24">
      <c r="A122" s="20" t="e">
        <f>B122+1</f>
        <v>#VALUE!</v>
      </c>
      <c r="B122" s="33" t="s">
        <v>444</v>
      </c>
      <c r="C122" s="34"/>
      <c r="D122" s="35"/>
      <c r="E122" s="34"/>
      <c r="F122" s="35"/>
      <c r="G122" s="34">
        <f>SUM(G123:G124)</f>
        <v>2</v>
      </c>
      <c r="H122" s="34"/>
      <c r="I122" s="34"/>
      <c r="J122" s="34"/>
      <c r="K122" s="34"/>
      <c r="L122" s="34"/>
      <c r="M122" s="34">
        <f t="shared" ref="M122:U122" si="25">SUM(M123:M124)</f>
        <v>15700</v>
      </c>
      <c r="N122" s="34">
        <f t="shared" si="25"/>
        <v>15700</v>
      </c>
      <c r="O122" s="34">
        <f t="shared" si="25"/>
        <v>15700</v>
      </c>
      <c r="P122" s="34">
        <f t="shared" si="25"/>
        <v>15700</v>
      </c>
      <c r="Q122" s="34">
        <f t="shared" si="25"/>
        <v>650</v>
      </c>
      <c r="R122" s="34">
        <f t="shared" si="25"/>
        <v>650</v>
      </c>
      <c r="S122" s="34">
        <f t="shared" si="25"/>
        <v>0</v>
      </c>
      <c r="T122" s="34">
        <f t="shared" si="25"/>
        <v>0</v>
      </c>
      <c r="U122" s="34">
        <f t="shared" si="25"/>
        <v>0</v>
      </c>
      <c r="V122" s="34"/>
      <c r="W122" s="34"/>
      <c r="X122" s="34"/>
    </row>
    <row r="123" s="20" customFormat="1" ht="94.5" spans="2:24">
      <c r="B123" s="33" t="s">
        <v>445</v>
      </c>
      <c r="C123" s="34" t="s">
        <v>446</v>
      </c>
      <c r="D123" s="35" t="s">
        <v>447</v>
      </c>
      <c r="E123" s="34" t="s">
        <v>448</v>
      </c>
      <c r="F123" s="39" t="s">
        <v>449</v>
      </c>
      <c r="G123" s="34">
        <v>1</v>
      </c>
      <c r="H123" s="34" t="s">
        <v>450</v>
      </c>
      <c r="I123" s="34" t="s">
        <v>451</v>
      </c>
      <c r="J123" s="34" t="s">
        <v>46</v>
      </c>
      <c r="K123" s="34" t="s">
        <v>38</v>
      </c>
      <c r="L123" s="34" t="s">
        <v>38</v>
      </c>
      <c r="M123" s="34">
        <v>14050</v>
      </c>
      <c r="N123" s="34">
        <v>14050</v>
      </c>
      <c r="O123" s="34">
        <v>14050</v>
      </c>
      <c r="P123" s="34">
        <v>14050</v>
      </c>
      <c r="Q123" s="44">
        <v>602.5</v>
      </c>
      <c r="R123" s="44">
        <v>602.5</v>
      </c>
      <c r="S123" s="40"/>
      <c r="T123" s="40"/>
      <c r="U123" s="40"/>
      <c r="V123" s="57" t="s">
        <v>53</v>
      </c>
      <c r="W123" s="34" t="s">
        <v>53</v>
      </c>
      <c r="X123" s="34" t="s">
        <v>452</v>
      </c>
    </row>
    <row r="124" s="20" customFormat="1" ht="94.5" spans="2:24">
      <c r="B124" s="33" t="s">
        <v>453</v>
      </c>
      <c r="C124" s="34" t="s">
        <v>454</v>
      </c>
      <c r="D124" s="35" t="s">
        <v>455</v>
      </c>
      <c r="E124" s="34" t="s">
        <v>448</v>
      </c>
      <c r="F124" s="39" t="s">
        <v>456</v>
      </c>
      <c r="G124" s="34">
        <v>1</v>
      </c>
      <c r="H124" s="34" t="s">
        <v>450</v>
      </c>
      <c r="I124" s="34" t="s">
        <v>451</v>
      </c>
      <c r="J124" s="34" t="s">
        <v>46</v>
      </c>
      <c r="K124" s="34" t="s">
        <v>38</v>
      </c>
      <c r="L124" s="34" t="s">
        <v>38</v>
      </c>
      <c r="M124" s="34">
        <v>1650</v>
      </c>
      <c r="N124" s="34">
        <v>1650</v>
      </c>
      <c r="O124" s="34">
        <v>1650</v>
      </c>
      <c r="P124" s="34">
        <v>1650</v>
      </c>
      <c r="Q124" s="44">
        <v>47.5</v>
      </c>
      <c r="R124" s="44">
        <v>47.5</v>
      </c>
      <c r="S124" s="40"/>
      <c r="T124" s="40"/>
      <c r="U124" s="40"/>
      <c r="V124" s="57" t="s">
        <v>53</v>
      </c>
      <c r="W124" s="34" t="s">
        <v>53</v>
      </c>
      <c r="X124" s="34" t="s">
        <v>452</v>
      </c>
    </row>
    <row r="125" s="20" customFormat="1" ht="126" spans="1:24">
      <c r="A125" s="20" t="e">
        <f>B125+1</f>
        <v>#VALUE!</v>
      </c>
      <c r="B125" s="33" t="s">
        <v>457</v>
      </c>
      <c r="C125" s="34"/>
      <c r="D125" s="35"/>
      <c r="E125" s="34"/>
      <c r="F125" s="35"/>
      <c r="G125" s="34">
        <v>0</v>
      </c>
      <c r="H125" s="34"/>
      <c r="I125" s="34"/>
      <c r="J125" s="34"/>
      <c r="K125" s="34"/>
      <c r="L125" s="34"/>
      <c r="M125" s="40"/>
      <c r="N125" s="40"/>
      <c r="O125" s="40"/>
      <c r="P125" s="40"/>
      <c r="Q125" s="40"/>
      <c r="R125" s="40"/>
      <c r="S125" s="40"/>
      <c r="T125" s="40"/>
      <c r="U125" s="40"/>
      <c r="V125" s="34"/>
      <c r="W125" s="34"/>
      <c r="X125" s="34"/>
    </row>
    <row r="126" s="20" customFormat="1" spans="1:24">
      <c r="A126" s="20" t="e">
        <f>B126+1</f>
        <v>#VALUE!</v>
      </c>
      <c r="B126" s="33" t="s">
        <v>458</v>
      </c>
      <c r="C126" s="34"/>
      <c r="D126" s="35"/>
      <c r="E126" s="34"/>
      <c r="F126" s="35"/>
      <c r="G126" s="34">
        <f>G127+G128+G130</f>
        <v>1</v>
      </c>
      <c r="H126" s="34"/>
      <c r="I126" s="34"/>
      <c r="J126" s="34"/>
      <c r="K126" s="34"/>
      <c r="L126" s="34"/>
      <c r="M126" s="34">
        <f t="shared" ref="M126:U126" si="26">M127+M128+M130</f>
        <v>37</v>
      </c>
      <c r="N126" s="34">
        <f t="shared" si="26"/>
        <v>86</v>
      </c>
      <c r="O126" s="34">
        <f t="shared" si="26"/>
        <v>110</v>
      </c>
      <c r="P126" s="34">
        <f t="shared" si="26"/>
        <v>300</v>
      </c>
      <c r="Q126" s="34">
        <f t="shared" si="26"/>
        <v>300</v>
      </c>
      <c r="R126" s="34">
        <f t="shared" si="26"/>
        <v>300</v>
      </c>
      <c r="S126" s="34">
        <f t="shared" si="26"/>
        <v>0</v>
      </c>
      <c r="T126" s="34">
        <f t="shared" si="26"/>
        <v>0</v>
      </c>
      <c r="U126" s="34">
        <f t="shared" si="26"/>
        <v>0</v>
      </c>
      <c r="V126" s="34"/>
      <c r="W126" s="34"/>
      <c r="X126" s="34"/>
    </row>
    <row r="127" s="20" customFormat="1" ht="58" customHeight="1" spans="1:24">
      <c r="A127" s="20" t="e">
        <f>B127+1</f>
        <v>#VALUE!</v>
      </c>
      <c r="B127" s="33" t="s">
        <v>459</v>
      </c>
      <c r="C127" s="34"/>
      <c r="D127" s="35"/>
      <c r="E127" s="34"/>
      <c r="F127" s="35"/>
      <c r="G127" s="34"/>
      <c r="H127" s="34"/>
      <c r="I127" s="34"/>
      <c r="J127" s="34"/>
      <c r="K127" s="34"/>
      <c r="L127" s="34"/>
      <c r="M127" s="34"/>
      <c r="N127" s="34"/>
      <c r="O127" s="34"/>
      <c r="P127" s="34"/>
      <c r="Q127" s="34"/>
      <c r="R127" s="34"/>
      <c r="S127" s="34"/>
      <c r="T127" s="34"/>
      <c r="U127" s="34"/>
      <c r="V127" s="34"/>
      <c r="W127" s="34"/>
      <c r="X127" s="34"/>
    </row>
    <row r="128" s="20" customFormat="1" ht="63" spans="1:24">
      <c r="A128" s="20" t="e">
        <f>B128+1</f>
        <v>#VALUE!</v>
      </c>
      <c r="B128" s="33" t="s">
        <v>460</v>
      </c>
      <c r="C128" s="34"/>
      <c r="D128" s="35"/>
      <c r="E128" s="34"/>
      <c r="F128" s="35"/>
      <c r="G128" s="34">
        <f>G129</f>
        <v>1</v>
      </c>
      <c r="H128" s="34"/>
      <c r="I128" s="34"/>
      <c r="J128" s="34"/>
      <c r="K128" s="34"/>
      <c r="L128" s="34"/>
      <c r="M128" s="34">
        <f t="shared" ref="M128:U128" si="27">M129</f>
        <v>37</v>
      </c>
      <c r="N128" s="34">
        <f t="shared" si="27"/>
        <v>86</v>
      </c>
      <c r="O128" s="34">
        <f t="shared" si="27"/>
        <v>110</v>
      </c>
      <c r="P128" s="34">
        <f t="shared" si="27"/>
        <v>300</v>
      </c>
      <c r="Q128" s="34">
        <f t="shared" si="27"/>
        <v>300</v>
      </c>
      <c r="R128" s="34">
        <f t="shared" si="27"/>
        <v>300</v>
      </c>
      <c r="S128" s="34">
        <f t="shared" si="27"/>
        <v>0</v>
      </c>
      <c r="T128" s="34">
        <f t="shared" si="27"/>
        <v>0</v>
      </c>
      <c r="U128" s="34">
        <f t="shared" si="27"/>
        <v>0</v>
      </c>
      <c r="V128" s="34"/>
      <c r="W128" s="34"/>
      <c r="X128" s="34"/>
    </row>
    <row r="129" s="20" customFormat="1" ht="252" spans="2:24">
      <c r="B129" s="33" t="s">
        <v>461</v>
      </c>
      <c r="C129" s="34" t="s">
        <v>462</v>
      </c>
      <c r="D129" s="34" t="s">
        <v>463</v>
      </c>
      <c r="E129" s="34" t="s">
        <v>93</v>
      </c>
      <c r="F129" s="34" t="s">
        <v>464</v>
      </c>
      <c r="G129" s="34">
        <v>1</v>
      </c>
      <c r="H129" s="34" t="s">
        <v>228</v>
      </c>
      <c r="I129" s="34" t="s">
        <v>465</v>
      </c>
      <c r="J129" s="34" t="s">
        <v>46</v>
      </c>
      <c r="K129" s="34" t="s">
        <v>38</v>
      </c>
      <c r="L129" s="34" t="s">
        <v>38</v>
      </c>
      <c r="M129" s="34">
        <v>37</v>
      </c>
      <c r="N129" s="34">
        <v>86</v>
      </c>
      <c r="O129" s="34">
        <v>110</v>
      </c>
      <c r="P129" s="34">
        <v>300</v>
      </c>
      <c r="Q129" s="34">
        <v>300</v>
      </c>
      <c r="R129" s="34">
        <v>300</v>
      </c>
      <c r="S129" s="40"/>
      <c r="T129" s="40"/>
      <c r="U129" s="34"/>
      <c r="V129" s="34" t="s">
        <v>83</v>
      </c>
      <c r="W129" s="34" t="s">
        <v>69</v>
      </c>
      <c r="X129" s="34" t="s">
        <v>466</v>
      </c>
    </row>
    <row r="130" s="20" customFormat="1" ht="63" spans="1:24">
      <c r="A130" s="20" t="e">
        <f t="shared" ref="A130:A143" si="28">B130+1</f>
        <v>#VALUE!</v>
      </c>
      <c r="B130" s="33" t="s">
        <v>467</v>
      </c>
      <c r="C130" s="34"/>
      <c r="D130" s="35"/>
      <c r="E130" s="34"/>
      <c r="F130" s="35"/>
      <c r="G130" s="34">
        <v>0</v>
      </c>
      <c r="H130" s="34"/>
      <c r="I130" s="34"/>
      <c r="J130" s="34"/>
      <c r="K130" s="34"/>
      <c r="L130" s="34"/>
      <c r="M130" s="40"/>
      <c r="N130" s="40"/>
      <c r="O130" s="40"/>
      <c r="P130" s="40"/>
      <c r="Q130" s="40"/>
      <c r="R130" s="40"/>
      <c r="S130" s="40"/>
      <c r="T130" s="40"/>
      <c r="U130" s="40"/>
      <c r="V130" s="34"/>
      <c r="W130" s="34"/>
      <c r="X130" s="34"/>
    </row>
    <row r="131" s="20" customFormat="1" spans="1:24">
      <c r="A131" s="20" t="e">
        <f t="shared" si="28"/>
        <v>#VALUE!</v>
      </c>
      <c r="B131" s="33" t="s">
        <v>468</v>
      </c>
      <c r="C131" s="34"/>
      <c r="D131" s="35"/>
      <c r="E131" s="34"/>
      <c r="F131" s="35"/>
      <c r="G131" s="34">
        <f>G132+G133</f>
        <v>0</v>
      </c>
      <c r="H131" s="34"/>
      <c r="I131" s="34"/>
      <c r="J131" s="34"/>
      <c r="K131" s="34"/>
      <c r="L131" s="34"/>
      <c r="M131" s="40">
        <f t="shared" ref="M131:U131" si="29">M132+M133</f>
        <v>0</v>
      </c>
      <c r="N131" s="40">
        <f t="shared" si="29"/>
        <v>0</v>
      </c>
      <c r="O131" s="40">
        <v>0</v>
      </c>
      <c r="P131" s="40">
        <f t="shared" si="29"/>
        <v>0</v>
      </c>
      <c r="Q131" s="40">
        <f t="shared" si="29"/>
        <v>0</v>
      </c>
      <c r="R131" s="40">
        <f t="shared" si="29"/>
        <v>0</v>
      </c>
      <c r="S131" s="40">
        <f t="shared" si="29"/>
        <v>0</v>
      </c>
      <c r="T131" s="40">
        <f t="shared" si="29"/>
        <v>0</v>
      </c>
      <c r="U131" s="40">
        <f t="shared" si="29"/>
        <v>0</v>
      </c>
      <c r="V131" s="34"/>
      <c r="W131" s="34"/>
      <c r="X131" s="34"/>
    </row>
    <row r="132" s="20" customFormat="1" ht="63" spans="1:24">
      <c r="A132" s="20" t="e">
        <f t="shared" si="28"/>
        <v>#VALUE!</v>
      </c>
      <c r="B132" s="33" t="s">
        <v>469</v>
      </c>
      <c r="C132" s="34"/>
      <c r="D132" s="35"/>
      <c r="E132" s="34"/>
      <c r="F132" s="35"/>
      <c r="G132" s="34">
        <v>0</v>
      </c>
      <c r="H132" s="34"/>
      <c r="I132" s="34"/>
      <c r="J132" s="34"/>
      <c r="K132" s="34"/>
      <c r="L132" s="34"/>
      <c r="M132" s="40"/>
      <c r="N132" s="40"/>
      <c r="O132" s="40"/>
      <c r="P132" s="40"/>
      <c r="Q132" s="40"/>
      <c r="R132" s="40"/>
      <c r="S132" s="40"/>
      <c r="T132" s="40"/>
      <c r="U132" s="40"/>
      <c r="V132" s="34"/>
      <c r="W132" s="34"/>
      <c r="X132" s="34"/>
    </row>
    <row r="133" s="20" customFormat="1" ht="63" spans="1:24">
      <c r="A133" s="20" t="e">
        <f t="shared" si="28"/>
        <v>#VALUE!</v>
      </c>
      <c r="B133" s="33" t="s">
        <v>470</v>
      </c>
      <c r="C133" s="34"/>
      <c r="D133" s="35"/>
      <c r="E133" s="34"/>
      <c r="F133" s="35"/>
      <c r="G133" s="34">
        <v>0</v>
      </c>
      <c r="H133" s="34"/>
      <c r="I133" s="34"/>
      <c r="J133" s="34"/>
      <c r="K133" s="34"/>
      <c r="L133" s="34"/>
      <c r="M133" s="40"/>
      <c r="N133" s="40"/>
      <c r="O133" s="40"/>
      <c r="P133" s="40"/>
      <c r="Q133" s="40"/>
      <c r="R133" s="40"/>
      <c r="S133" s="40"/>
      <c r="T133" s="40"/>
      <c r="U133" s="40"/>
      <c r="V133" s="34"/>
      <c r="W133" s="34"/>
      <c r="X133" s="34"/>
    </row>
    <row r="134" s="20" customFormat="1" ht="63" spans="1:24">
      <c r="A134" s="20" t="e">
        <f t="shared" si="28"/>
        <v>#VALUE!</v>
      </c>
      <c r="B134" s="33" t="s">
        <v>471</v>
      </c>
      <c r="C134" s="34"/>
      <c r="D134" s="35"/>
      <c r="E134" s="34"/>
      <c r="F134" s="35"/>
      <c r="G134" s="34">
        <f>G135+G136+G137</f>
        <v>0</v>
      </c>
      <c r="H134" s="34"/>
      <c r="I134" s="34"/>
      <c r="J134" s="34"/>
      <c r="K134" s="34"/>
      <c r="L134" s="34"/>
      <c r="M134" s="40"/>
      <c r="N134" s="40"/>
      <c r="O134" s="40"/>
      <c r="P134" s="40"/>
      <c r="Q134" s="40"/>
      <c r="R134" s="40"/>
      <c r="S134" s="40"/>
      <c r="T134" s="40"/>
      <c r="U134" s="40"/>
      <c r="V134" s="34"/>
      <c r="W134" s="34"/>
      <c r="X134" s="34"/>
    </row>
    <row r="135" s="20" customFormat="1" ht="94.5" spans="1:24">
      <c r="A135" s="20" t="e">
        <f t="shared" si="28"/>
        <v>#VALUE!</v>
      </c>
      <c r="B135" s="33" t="s">
        <v>472</v>
      </c>
      <c r="C135" s="34"/>
      <c r="D135" s="35"/>
      <c r="E135" s="34"/>
      <c r="F135" s="35"/>
      <c r="G135" s="34">
        <v>0</v>
      </c>
      <c r="H135" s="34"/>
      <c r="I135" s="34"/>
      <c r="J135" s="34"/>
      <c r="K135" s="34"/>
      <c r="L135" s="34"/>
      <c r="M135" s="40"/>
      <c r="N135" s="40"/>
      <c r="O135" s="40"/>
      <c r="P135" s="40"/>
      <c r="Q135" s="40"/>
      <c r="R135" s="40"/>
      <c r="S135" s="40"/>
      <c r="T135" s="40"/>
      <c r="U135" s="40"/>
      <c r="V135" s="34"/>
      <c r="W135" s="34"/>
      <c r="X135" s="34"/>
    </row>
    <row r="136" s="20" customFormat="1" ht="126" spans="1:24">
      <c r="A136" s="20" t="e">
        <f t="shared" si="28"/>
        <v>#VALUE!</v>
      </c>
      <c r="B136" s="33" t="s">
        <v>473</v>
      </c>
      <c r="C136" s="34"/>
      <c r="D136" s="35"/>
      <c r="E136" s="34"/>
      <c r="F136" s="35"/>
      <c r="G136" s="34">
        <v>0</v>
      </c>
      <c r="H136" s="34"/>
      <c r="I136" s="34"/>
      <c r="J136" s="34"/>
      <c r="K136" s="34"/>
      <c r="L136" s="34"/>
      <c r="M136" s="40"/>
      <c r="N136" s="40"/>
      <c r="O136" s="40"/>
      <c r="P136" s="40"/>
      <c r="Q136" s="40"/>
      <c r="R136" s="40"/>
      <c r="S136" s="40"/>
      <c r="T136" s="40"/>
      <c r="U136" s="40"/>
      <c r="V136" s="34"/>
      <c r="W136" s="34"/>
      <c r="X136" s="34"/>
    </row>
    <row r="137" s="20" customFormat="1" ht="94.5" spans="1:24">
      <c r="A137" s="20" t="e">
        <f t="shared" si="28"/>
        <v>#VALUE!</v>
      </c>
      <c r="B137" s="33" t="s">
        <v>474</v>
      </c>
      <c r="C137" s="34"/>
      <c r="D137" s="35"/>
      <c r="E137" s="34"/>
      <c r="F137" s="35"/>
      <c r="G137" s="34">
        <v>0</v>
      </c>
      <c r="H137" s="34"/>
      <c r="I137" s="34"/>
      <c r="J137" s="34"/>
      <c r="K137" s="34"/>
      <c r="L137" s="34"/>
      <c r="M137" s="40"/>
      <c r="N137" s="40"/>
      <c r="O137" s="40"/>
      <c r="P137" s="40"/>
      <c r="Q137" s="40"/>
      <c r="R137" s="40"/>
      <c r="S137" s="40"/>
      <c r="T137" s="40"/>
      <c r="U137" s="40"/>
      <c r="V137" s="34"/>
      <c r="W137" s="34"/>
      <c r="X137" s="34"/>
    </row>
    <row r="138" s="20" customFormat="1" ht="63" spans="1:24">
      <c r="A138" s="20" t="e">
        <f t="shared" si="28"/>
        <v>#VALUE!</v>
      </c>
      <c r="B138" s="33" t="s">
        <v>475</v>
      </c>
      <c r="C138" s="34"/>
      <c r="D138" s="35"/>
      <c r="E138" s="34"/>
      <c r="F138" s="35"/>
      <c r="G138" s="34">
        <f>G139</f>
        <v>2</v>
      </c>
      <c r="H138" s="34"/>
      <c r="I138" s="34"/>
      <c r="J138" s="34"/>
      <c r="K138" s="34"/>
      <c r="L138" s="34"/>
      <c r="M138" s="34">
        <f>M139</f>
        <v>1351</v>
      </c>
      <c r="N138" s="40">
        <f t="shared" ref="M138:S138" si="30">N139</f>
        <v>1351</v>
      </c>
      <c r="O138" s="40">
        <v>2043</v>
      </c>
      <c r="P138" s="40">
        <f t="shared" si="30"/>
        <v>1351</v>
      </c>
      <c r="Q138" s="40">
        <f t="shared" si="30"/>
        <v>1033</v>
      </c>
      <c r="R138" s="40">
        <f t="shared" si="30"/>
        <v>973</v>
      </c>
      <c r="S138" s="40">
        <f t="shared" si="30"/>
        <v>60</v>
      </c>
      <c r="T138" s="40"/>
      <c r="U138" s="40"/>
      <c r="V138" s="34"/>
      <c r="W138" s="34"/>
      <c r="X138" s="34"/>
    </row>
    <row r="139" s="20" customFormat="1" ht="63" spans="1:24">
      <c r="A139" s="20" t="e">
        <f t="shared" si="28"/>
        <v>#VALUE!</v>
      </c>
      <c r="B139" s="33" t="s">
        <v>476</v>
      </c>
      <c r="C139" s="34"/>
      <c r="D139" s="35"/>
      <c r="E139" s="34"/>
      <c r="F139" s="35"/>
      <c r="G139" s="34">
        <f>SUM(G140:G141)</f>
        <v>2</v>
      </c>
      <c r="H139" s="34"/>
      <c r="I139" s="34"/>
      <c r="J139" s="34"/>
      <c r="K139" s="34"/>
      <c r="L139" s="34"/>
      <c r="M139" s="34">
        <f t="shared" ref="M139:S139" si="31">SUM(M140:M141)</f>
        <v>1351</v>
      </c>
      <c r="N139" s="34">
        <f t="shared" si="31"/>
        <v>1351</v>
      </c>
      <c r="O139" s="34">
        <f t="shared" si="31"/>
        <v>1351</v>
      </c>
      <c r="P139" s="34">
        <f t="shared" si="31"/>
        <v>1351</v>
      </c>
      <c r="Q139" s="34">
        <f t="shared" si="31"/>
        <v>1033</v>
      </c>
      <c r="R139" s="34">
        <f t="shared" si="31"/>
        <v>973</v>
      </c>
      <c r="S139" s="34">
        <f t="shared" si="31"/>
        <v>60</v>
      </c>
      <c r="T139" s="40"/>
      <c r="U139" s="40"/>
      <c r="V139" s="34"/>
      <c r="W139" s="34"/>
      <c r="X139" s="34"/>
    </row>
    <row r="140" s="20" customFormat="1" ht="157.5" spans="1:24">
      <c r="A140" s="20">
        <f t="shared" si="28"/>
        <v>83</v>
      </c>
      <c r="B140" s="36">
        <v>82</v>
      </c>
      <c r="C140" s="34" t="s">
        <v>476</v>
      </c>
      <c r="D140" s="39" t="s">
        <v>477</v>
      </c>
      <c r="E140" s="34" t="s">
        <v>34</v>
      </c>
      <c r="F140" s="39" t="s">
        <v>478</v>
      </c>
      <c r="G140" s="34">
        <v>1</v>
      </c>
      <c r="H140" s="34" t="s">
        <v>377</v>
      </c>
      <c r="I140" s="34" t="s">
        <v>479</v>
      </c>
      <c r="J140" s="34" t="s">
        <v>46</v>
      </c>
      <c r="K140" s="34" t="s">
        <v>38</v>
      </c>
      <c r="L140" s="34" t="s">
        <v>38</v>
      </c>
      <c r="M140" s="34">
        <v>1271</v>
      </c>
      <c r="N140" s="34">
        <v>1271</v>
      </c>
      <c r="O140" s="34">
        <v>1271</v>
      </c>
      <c r="P140" s="34">
        <v>1271</v>
      </c>
      <c r="Q140" s="34">
        <v>973</v>
      </c>
      <c r="R140" s="34">
        <v>973</v>
      </c>
      <c r="S140" s="40"/>
      <c r="T140" s="40"/>
      <c r="U140" s="40"/>
      <c r="V140" s="34" t="s">
        <v>480</v>
      </c>
      <c r="W140" s="34" t="s">
        <v>480</v>
      </c>
      <c r="X140" s="34" t="s">
        <v>481</v>
      </c>
    </row>
    <row r="141" s="21" customFormat="1" ht="94.5" spans="1:24">
      <c r="A141" s="20"/>
      <c r="B141" s="29">
        <v>83</v>
      </c>
      <c r="C141" s="33" t="s">
        <v>482</v>
      </c>
      <c r="D141" s="33" t="s">
        <v>483</v>
      </c>
      <c r="E141" s="34" t="s">
        <v>34</v>
      </c>
      <c r="F141" s="34" t="s">
        <v>484</v>
      </c>
      <c r="G141" s="29">
        <v>1</v>
      </c>
      <c r="H141" s="33" t="s">
        <v>450</v>
      </c>
      <c r="I141" s="33" t="s">
        <v>378</v>
      </c>
      <c r="J141" s="34" t="s">
        <v>46</v>
      </c>
      <c r="K141" s="34" t="s">
        <v>38</v>
      </c>
      <c r="L141" s="34" t="s">
        <v>38</v>
      </c>
      <c r="M141" s="34">
        <v>80</v>
      </c>
      <c r="N141" s="34">
        <v>80</v>
      </c>
      <c r="O141" s="34">
        <v>80</v>
      </c>
      <c r="P141" s="34">
        <v>80</v>
      </c>
      <c r="Q141" s="44">
        <v>60</v>
      </c>
      <c r="R141" s="44"/>
      <c r="S141" s="44">
        <v>60</v>
      </c>
      <c r="T141" s="32"/>
      <c r="U141" s="32"/>
      <c r="V141" s="57" t="s">
        <v>485</v>
      </c>
      <c r="W141" s="34" t="s">
        <v>485</v>
      </c>
      <c r="X141" s="29" t="s">
        <v>481</v>
      </c>
    </row>
    <row r="142" s="21" customFormat="1" ht="94.5" spans="1:24">
      <c r="A142" s="20" t="e">
        <f>B142+1</f>
        <v>#VALUE!</v>
      </c>
      <c r="B142" s="29" t="s">
        <v>486</v>
      </c>
      <c r="C142" s="29"/>
      <c r="D142" s="39"/>
      <c r="E142" s="29"/>
      <c r="F142" s="39"/>
      <c r="G142" s="29">
        <f>G143+G187</f>
        <v>48</v>
      </c>
      <c r="H142" s="29"/>
      <c r="I142" s="29"/>
      <c r="J142" s="29"/>
      <c r="K142" s="29"/>
      <c r="L142" s="29"/>
      <c r="M142" s="29">
        <f t="shared" ref="M142:U142" si="32">M143+M187</f>
        <v>34172</v>
      </c>
      <c r="N142" s="29">
        <f t="shared" si="32"/>
        <v>101603</v>
      </c>
      <c r="O142" s="29">
        <f t="shared" si="32"/>
        <v>929589</v>
      </c>
      <c r="P142" s="29">
        <f t="shared" si="32"/>
        <v>401528</v>
      </c>
      <c r="Q142" s="29">
        <f t="shared" si="32"/>
        <v>5730</v>
      </c>
      <c r="R142" s="29">
        <f t="shared" si="32"/>
        <v>1714</v>
      </c>
      <c r="S142" s="29">
        <f t="shared" si="32"/>
        <v>1106</v>
      </c>
      <c r="T142" s="29">
        <f t="shared" si="32"/>
        <v>570</v>
      </c>
      <c r="U142" s="29">
        <f t="shared" si="32"/>
        <v>2340</v>
      </c>
      <c r="V142" s="29"/>
      <c r="W142" s="29"/>
      <c r="X142" s="29"/>
    </row>
    <row r="143" s="20" customFormat="1" ht="189" spans="1:24">
      <c r="A143" s="20" t="e">
        <f>B143+1</f>
        <v>#VALUE!</v>
      </c>
      <c r="B143" s="33" t="s">
        <v>487</v>
      </c>
      <c r="C143" s="34"/>
      <c r="D143" s="35"/>
      <c r="E143" s="34"/>
      <c r="F143" s="35"/>
      <c r="G143" s="34">
        <f>G144+G147+G167+G172+G184+G186</f>
        <v>37</v>
      </c>
      <c r="H143" s="34"/>
      <c r="I143" s="34"/>
      <c r="J143" s="34"/>
      <c r="K143" s="34"/>
      <c r="L143" s="34"/>
      <c r="M143" s="34">
        <f t="shared" ref="M143:U143" si="33">M144+M147+M167+M172+M184+M186</f>
        <v>29676</v>
      </c>
      <c r="N143" s="34">
        <f t="shared" si="33"/>
        <v>88710</v>
      </c>
      <c r="O143" s="34">
        <f t="shared" si="33"/>
        <v>928203</v>
      </c>
      <c r="P143" s="34">
        <f t="shared" si="33"/>
        <v>340865</v>
      </c>
      <c r="Q143" s="34">
        <f t="shared" si="33"/>
        <v>4265</v>
      </c>
      <c r="R143" s="34">
        <f t="shared" si="33"/>
        <v>1294</v>
      </c>
      <c r="S143" s="34">
        <f t="shared" si="33"/>
        <v>1106</v>
      </c>
      <c r="T143" s="34">
        <f t="shared" si="33"/>
        <v>415</v>
      </c>
      <c r="U143" s="34">
        <f t="shared" si="33"/>
        <v>1450</v>
      </c>
      <c r="V143" s="34"/>
      <c r="W143" s="34"/>
      <c r="X143" s="34"/>
    </row>
    <row r="144" s="20" customFormat="1" ht="126" spans="1:24">
      <c r="A144" s="20" t="e">
        <f>B144+1</f>
        <v>#VALUE!</v>
      </c>
      <c r="B144" s="33" t="s">
        <v>488</v>
      </c>
      <c r="C144" s="34"/>
      <c r="D144" s="35"/>
      <c r="E144" s="34"/>
      <c r="F144" s="35"/>
      <c r="G144" s="34">
        <f>SUM(G145:G146)</f>
        <v>2</v>
      </c>
      <c r="H144" s="34"/>
      <c r="I144" s="34"/>
      <c r="J144" s="34"/>
      <c r="K144" s="34"/>
      <c r="L144" s="34"/>
      <c r="M144" s="34">
        <f t="shared" ref="M144:U144" si="34">SUM(M145:M146)</f>
        <v>1435</v>
      </c>
      <c r="N144" s="34">
        <f t="shared" si="34"/>
        <v>4537</v>
      </c>
      <c r="O144" s="34">
        <f t="shared" si="34"/>
        <v>2628</v>
      </c>
      <c r="P144" s="34">
        <f t="shared" si="34"/>
        <v>7886</v>
      </c>
      <c r="Q144" s="34">
        <f t="shared" si="34"/>
        <v>405</v>
      </c>
      <c r="R144" s="34">
        <f t="shared" si="34"/>
        <v>0</v>
      </c>
      <c r="S144" s="34">
        <f t="shared" si="34"/>
        <v>405</v>
      </c>
      <c r="T144" s="34">
        <f t="shared" si="34"/>
        <v>0</v>
      </c>
      <c r="U144" s="34">
        <f t="shared" si="34"/>
        <v>0</v>
      </c>
      <c r="V144" s="34"/>
      <c r="W144" s="34"/>
      <c r="X144" s="34"/>
    </row>
    <row r="145" s="20" customFormat="1" ht="346.5" spans="2:24">
      <c r="B145" s="33" t="s">
        <v>489</v>
      </c>
      <c r="C145" s="34" t="s">
        <v>490</v>
      </c>
      <c r="D145" s="33" t="s">
        <v>491</v>
      </c>
      <c r="E145" s="34" t="s">
        <v>448</v>
      </c>
      <c r="F145" s="34" t="s">
        <v>492</v>
      </c>
      <c r="G145" s="40">
        <v>1</v>
      </c>
      <c r="H145" s="33" t="s">
        <v>493</v>
      </c>
      <c r="I145" s="33" t="s">
        <v>494</v>
      </c>
      <c r="J145" s="34" t="s">
        <v>46</v>
      </c>
      <c r="K145" s="34" t="s">
        <v>38</v>
      </c>
      <c r="L145" s="34" t="s">
        <v>46</v>
      </c>
      <c r="M145" s="34">
        <v>531</v>
      </c>
      <c r="N145" s="34">
        <v>1680</v>
      </c>
      <c r="O145" s="20">
        <v>973</v>
      </c>
      <c r="P145" s="34">
        <v>2920</v>
      </c>
      <c r="Q145" s="44">
        <v>150</v>
      </c>
      <c r="R145" s="44"/>
      <c r="S145" s="44">
        <v>150</v>
      </c>
      <c r="T145" s="40"/>
      <c r="U145" s="40"/>
      <c r="V145" s="34" t="s">
        <v>377</v>
      </c>
      <c r="W145" s="34" t="s">
        <v>495</v>
      </c>
      <c r="X145" s="34" t="s">
        <v>496</v>
      </c>
    </row>
    <row r="146" s="20" customFormat="1" ht="409.5" spans="2:24">
      <c r="B146" s="33" t="s">
        <v>497</v>
      </c>
      <c r="C146" s="34" t="s">
        <v>498</v>
      </c>
      <c r="D146" s="33" t="s">
        <v>499</v>
      </c>
      <c r="E146" s="34" t="s">
        <v>448</v>
      </c>
      <c r="F146" s="34" t="s">
        <v>492</v>
      </c>
      <c r="G146" s="40">
        <v>1</v>
      </c>
      <c r="H146" s="33" t="s">
        <v>500</v>
      </c>
      <c r="I146" s="33" t="s">
        <v>501</v>
      </c>
      <c r="J146" s="34" t="s">
        <v>46</v>
      </c>
      <c r="K146" s="34" t="s">
        <v>38</v>
      </c>
      <c r="L146" s="34" t="s">
        <v>46</v>
      </c>
      <c r="M146" s="34">
        <v>904</v>
      </c>
      <c r="N146" s="34">
        <v>2857</v>
      </c>
      <c r="O146" s="20">
        <v>1655</v>
      </c>
      <c r="P146" s="34">
        <v>4966</v>
      </c>
      <c r="Q146" s="44">
        <v>255</v>
      </c>
      <c r="R146" s="44"/>
      <c r="S146" s="44">
        <v>255</v>
      </c>
      <c r="T146" s="40"/>
      <c r="U146" s="40"/>
      <c r="V146" s="34" t="s">
        <v>495</v>
      </c>
      <c r="W146" s="34" t="s">
        <v>495</v>
      </c>
      <c r="X146" s="34" t="s">
        <v>496</v>
      </c>
    </row>
    <row r="147" s="20" customFormat="1" ht="252" spans="1:24">
      <c r="A147" s="20" t="e">
        <f t="shared" ref="A147:A159" si="35">B147+1</f>
        <v>#VALUE!</v>
      </c>
      <c r="B147" s="33" t="s">
        <v>502</v>
      </c>
      <c r="C147" s="34"/>
      <c r="D147" s="35"/>
      <c r="E147" s="34"/>
      <c r="F147" s="35"/>
      <c r="G147" s="40">
        <f>SUM(G148:G166)</f>
        <v>19</v>
      </c>
      <c r="H147" s="34"/>
      <c r="I147" s="34"/>
      <c r="J147" s="34"/>
      <c r="K147" s="34"/>
      <c r="L147" s="34"/>
      <c r="M147" s="40">
        <f t="shared" ref="M147:U147" si="36">SUM(M148:M166)</f>
        <v>2995</v>
      </c>
      <c r="N147" s="40">
        <f t="shared" si="36"/>
        <v>9711</v>
      </c>
      <c r="O147" s="40">
        <f t="shared" si="36"/>
        <v>7221</v>
      </c>
      <c r="P147" s="40">
        <f t="shared" si="36"/>
        <v>24640</v>
      </c>
      <c r="Q147" s="40">
        <f t="shared" si="36"/>
        <v>2051</v>
      </c>
      <c r="R147" s="40">
        <f t="shared" si="36"/>
        <v>814</v>
      </c>
      <c r="S147" s="40">
        <f t="shared" si="36"/>
        <v>421</v>
      </c>
      <c r="T147" s="40">
        <f t="shared" si="36"/>
        <v>0</v>
      </c>
      <c r="U147" s="40">
        <f t="shared" si="36"/>
        <v>816</v>
      </c>
      <c r="V147" s="34"/>
      <c r="W147" s="34"/>
      <c r="X147" s="34"/>
    </row>
    <row r="148" s="20" customFormat="1" ht="157.5" spans="1:24">
      <c r="A148" s="20">
        <f t="shared" si="35"/>
        <v>87</v>
      </c>
      <c r="B148" s="36">
        <v>86</v>
      </c>
      <c r="C148" s="34" t="s">
        <v>503</v>
      </c>
      <c r="D148" s="39" t="s">
        <v>504</v>
      </c>
      <c r="E148" s="34" t="s">
        <v>65</v>
      </c>
      <c r="F148" s="35" t="s">
        <v>505</v>
      </c>
      <c r="G148" s="34">
        <v>1</v>
      </c>
      <c r="H148" s="34" t="s">
        <v>67</v>
      </c>
      <c r="I148" s="34" t="s">
        <v>506</v>
      </c>
      <c r="J148" s="34" t="s">
        <v>46</v>
      </c>
      <c r="K148" s="34" t="s">
        <v>38</v>
      </c>
      <c r="L148" s="34" t="s">
        <v>38</v>
      </c>
      <c r="M148" s="34"/>
      <c r="N148" s="34"/>
      <c r="O148" s="43"/>
      <c r="P148" s="34"/>
      <c r="Q148" s="34">
        <v>280</v>
      </c>
      <c r="R148" s="34"/>
      <c r="S148" s="34">
        <v>280</v>
      </c>
      <c r="T148" s="40"/>
      <c r="U148" s="40"/>
      <c r="V148" s="34" t="s">
        <v>67</v>
      </c>
      <c r="W148" s="34" t="s">
        <v>507</v>
      </c>
      <c r="X148" s="34" t="s">
        <v>97</v>
      </c>
    </row>
    <row r="149" s="20" customFormat="1" ht="283.5" spans="1:24">
      <c r="A149" s="20">
        <f t="shared" si="35"/>
        <v>88</v>
      </c>
      <c r="B149" s="36">
        <v>87</v>
      </c>
      <c r="C149" s="34" t="s">
        <v>508</v>
      </c>
      <c r="D149" s="34" t="s">
        <v>509</v>
      </c>
      <c r="E149" s="34" t="s">
        <v>226</v>
      </c>
      <c r="F149" s="34" t="s">
        <v>510</v>
      </c>
      <c r="G149" s="34">
        <v>1</v>
      </c>
      <c r="H149" s="34" t="s">
        <v>139</v>
      </c>
      <c r="I149" s="34" t="s">
        <v>511</v>
      </c>
      <c r="J149" s="34" t="s">
        <v>46</v>
      </c>
      <c r="K149" s="34" t="s">
        <v>38</v>
      </c>
      <c r="L149" s="34" t="s">
        <v>38</v>
      </c>
      <c r="M149" s="34">
        <v>112</v>
      </c>
      <c r="N149" s="34">
        <v>365</v>
      </c>
      <c r="O149" s="43">
        <v>200</v>
      </c>
      <c r="P149" s="34">
        <v>588</v>
      </c>
      <c r="Q149" s="34">
        <v>153</v>
      </c>
      <c r="R149" s="34">
        <v>153</v>
      </c>
      <c r="S149" s="40"/>
      <c r="T149" s="40"/>
      <c r="U149" s="40"/>
      <c r="V149" s="34" t="s">
        <v>139</v>
      </c>
      <c r="W149" s="34" t="s">
        <v>507</v>
      </c>
      <c r="X149" s="34" t="s">
        <v>141</v>
      </c>
    </row>
    <row r="150" s="20" customFormat="1" ht="252" spans="1:24">
      <c r="A150" s="20">
        <f t="shared" si="35"/>
        <v>89</v>
      </c>
      <c r="B150" s="36">
        <v>88</v>
      </c>
      <c r="C150" s="34" t="s">
        <v>512</v>
      </c>
      <c r="D150" s="39" t="s">
        <v>513</v>
      </c>
      <c r="E150" s="34" t="s">
        <v>514</v>
      </c>
      <c r="F150" s="39" t="s">
        <v>515</v>
      </c>
      <c r="G150" s="34">
        <v>1</v>
      </c>
      <c r="H150" s="34" t="s">
        <v>228</v>
      </c>
      <c r="I150" s="34" t="s">
        <v>516</v>
      </c>
      <c r="J150" s="34" t="s">
        <v>46</v>
      </c>
      <c r="K150" s="34" t="s">
        <v>38</v>
      </c>
      <c r="L150" s="34" t="s">
        <v>46</v>
      </c>
      <c r="M150" s="34">
        <v>82</v>
      </c>
      <c r="N150" s="34">
        <v>261</v>
      </c>
      <c r="O150" s="43">
        <v>151</v>
      </c>
      <c r="P150" s="34">
        <v>320</v>
      </c>
      <c r="Q150" s="34">
        <v>86</v>
      </c>
      <c r="R150" s="34"/>
      <c r="S150" s="34">
        <v>86</v>
      </c>
      <c r="T150" s="40"/>
      <c r="U150" s="40"/>
      <c r="V150" s="34" t="s">
        <v>228</v>
      </c>
      <c r="W150" s="34" t="s">
        <v>228</v>
      </c>
      <c r="X150" s="34" t="s">
        <v>298</v>
      </c>
    </row>
    <row r="151" s="20" customFormat="1" ht="189" spans="1:24">
      <c r="A151" s="20">
        <f t="shared" si="35"/>
        <v>90</v>
      </c>
      <c r="B151" s="36">
        <v>89</v>
      </c>
      <c r="C151" s="34" t="s">
        <v>517</v>
      </c>
      <c r="D151" s="39" t="s">
        <v>518</v>
      </c>
      <c r="E151" s="34" t="s">
        <v>514</v>
      </c>
      <c r="F151" s="39" t="s">
        <v>519</v>
      </c>
      <c r="G151" s="34">
        <v>1</v>
      </c>
      <c r="H151" s="34" t="s">
        <v>228</v>
      </c>
      <c r="I151" s="34" t="s">
        <v>516</v>
      </c>
      <c r="J151" s="34" t="s">
        <v>46</v>
      </c>
      <c r="K151" s="34" t="s">
        <v>38</v>
      </c>
      <c r="L151" s="34" t="s">
        <v>46</v>
      </c>
      <c r="M151" s="34">
        <v>35</v>
      </c>
      <c r="N151" s="34">
        <v>118</v>
      </c>
      <c r="O151" s="43">
        <v>156</v>
      </c>
      <c r="P151" s="34">
        <v>320</v>
      </c>
      <c r="Q151" s="34">
        <v>39</v>
      </c>
      <c r="R151" s="34"/>
      <c r="S151" s="34">
        <v>39</v>
      </c>
      <c r="T151" s="40"/>
      <c r="U151" s="40"/>
      <c r="V151" s="34" t="s">
        <v>228</v>
      </c>
      <c r="W151" s="34" t="s">
        <v>228</v>
      </c>
      <c r="X151" s="34" t="s">
        <v>298</v>
      </c>
    </row>
    <row r="152" s="20" customFormat="1" ht="283.5" spans="1:24">
      <c r="A152" s="20">
        <f t="shared" si="35"/>
        <v>91</v>
      </c>
      <c r="B152" s="36">
        <v>90</v>
      </c>
      <c r="C152" s="34" t="s">
        <v>520</v>
      </c>
      <c r="D152" s="39" t="s">
        <v>521</v>
      </c>
      <c r="E152" s="34" t="s">
        <v>514</v>
      </c>
      <c r="F152" s="39" t="s">
        <v>522</v>
      </c>
      <c r="G152" s="34">
        <v>1</v>
      </c>
      <c r="H152" s="34" t="s">
        <v>228</v>
      </c>
      <c r="I152" s="34" t="s">
        <v>523</v>
      </c>
      <c r="J152" s="34" t="s">
        <v>46</v>
      </c>
      <c r="K152" s="34" t="s">
        <v>38</v>
      </c>
      <c r="L152" s="34" t="s">
        <v>38</v>
      </c>
      <c r="M152" s="34">
        <v>78</v>
      </c>
      <c r="N152" s="34">
        <v>260</v>
      </c>
      <c r="O152" s="43">
        <v>169</v>
      </c>
      <c r="P152" s="34">
        <v>391</v>
      </c>
      <c r="Q152" s="34">
        <v>21</v>
      </c>
      <c r="R152" s="34">
        <v>21</v>
      </c>
      <c r="S152" s="34"/>
      <c r="T152" s="40"/>
      <c r="U152" s="40"/>
      <c r="V152" s="34" t="s">
        <v>228</v>
      </c>
      <c r="W152" s="34" t="s">
        <v>228</v>
      </c>
      <c r="X152" s="34" t="s">
        <v>298</v>
      </c>
    </row>
    <row r="153" s="20" customFormat="1" ht="189" spans="1:24">
      <c r="A153" s="20">
        <f t="shared" si="35"/>
        <v>92</v>
      </c>
      <c r="B153" s="36">
        <v>91</v>
      </c>
      <c r="C153" s="34" t="s">
        <v>524</v>
      </c>
      <c r="D153" s="39" t="s">
        <v>525</v>
      </c>
      <c r="E153" s="34" t="s">
        <v>514</v>
      </c>
      <c r="F153" s="39" t="s">
        <v>526</v>
      </c>
      <c r="G153" s="34">
        <v>1</v>
      </c>
      <c r="H153" s="34" t="s">
        <v>228</v>
      </c>
      <c r="I153" s="34" t="s">
        <v>527</v>
      </c>
      <c r="J153" s="34" t="s">
        <v>46</v>
      </c>
      <c r="K153" s="34" t="s">
        <v>38</v>
      </c>
      <c r="L153" s="34" t="s">
        <v>38</v>
      </c>
      <c r="M153" s="34">
        <v>45</v>
      </c>
      <c r="N153" s="34">
        <v>142</v>
      </c>
      <c r="O153" s="43">
        <v>121</v>
      </c>
      <c r="P153" s="34">
        <v>215</v>
      </c>
      <c r="Q153" s="34">
        <v>60</v>
      </c>
      <c r="R153" s="34">
        <v>60</v>
      </c>
      <c r="S153" s="34"/>
      <c r="T153" s="40"/>
      <c r="U153" s="40"/>
      <c r="V153" s="34" t="s">
        <v>228</v>
      </c>
      <c r="W153" s="34" t="s">
        <v>228</v>
      </c>
      <c r="X153" s="34" t="s">
        <v>298</v>
      </c>
    </row>
    <row r="154" s="20" customFormat="1" ht="252" spans="1:24">
      <c r="A154" s="20">
        <f t="shared" si="35"/>
        <v>93</v>
      </c>
      <c r="B154" s="36">
        <v>92</v>
      </c>
      <c r="C154" s="34" t="s">
        <v>528</v>
      </c>
      <c r="D154" s="39" t="s">
        <v>529</v>
      </c>
      <c r="E154" s="34" t="s">
        <v>42</v>
      </c>
      <c r="F154" s="39" t="s">
        <v>530</v>
      </c>
      <c r="G154" s="34">
        <v>1</v>
      </c>
      <c r="H154" s="34" t="s">
        <v>44</v>
      </c>
      <c r="I154" s="34" t="s">
        <v>531</v>
      </c>
      <c r="J154" s="34" t="s">
        <v>46</v>
      </c>
      <c r="K154" s="34" t="s">
        <v>38</v>
      </c>
      <c r="L154" s="34" t="s">
        <v>38</v>
      </c>
      <c r="M154" s="34">
        <v>68</v>
      </c>
      <c r="N154" s="34">
        <v>180</v>
      </c>
      <c r="O154" s="43">
        <v>204</v>
      </c>
      <c r="P154" s="34">
        <v>600</v>
      </c>
      <c r="Q154" s="34">
        <v>350</v>
      </c>
      <c r="R154" s="34">
        <v>350</v>
      </c>
      <c r="S154" s="34"/>
      <c r="T154" s="40"/>
      <c r="U154" s="40"/>
      <c r="V154" s="33" t="s">
        <v>44</v>
      </c>
      <c r="W154" s="33" t="s">
        <v>44</v>
      </c>
      <c r="X154" s="34" t="s">
        <v>47</v>
      </c>
    </row>
    <row r="155" s="20" customFormat="1" ht="189" spans="1:24">
      <c r="A155" s="20">
        <f t="shared" si="35"/>
        <v>94</v>
      </c>
      <c r="B155" s="36">
        <v>93</v>
      </c>
      <c r="C155" s="34" t="s">
        <v>532</v>
      </c>
      <c r="D155" s="39" t="s">
        <v>533</v>
      </c>
      <c r="E155" s="34" t="s">
        <v>403</v>
      </c>
      <c r="F155" s="39" t="s">
        <v>534</v>
      </c>
      <c r="G155" s="34">
        <v>1</v>
      </c>
      <c r="H155" s="34" t="s">
        <v>155</v>
      </c>
      <c r="I155" s="34" t="s">
        <v>235</v>
      </c>
      <c r="J155" s="34" t="s">
        <v>38</v>
      </c>
      <c r="K155" s="34" t="s">
        <v>38</v>
      </c>
      <c r="L155" s="34" t="s">
        <v>38</v>
      </c>
      <c r="M155" s="34">
        <v>32</v>
      </c>
      <c r="N155" s="34">
        <v>74</v>
      </c>
      <c r="O155" s="43">
        <v>96</v>
      </c>
      <c r="P155" s="34">
        <v>1750</v>
      </c>
      <c r="Q155" s="34">
        <v>150</v>
      </c>
      <c r="R155" s="34">
        <v>150</v>
      </c>
      <c r="S155" s="34"/>
      <c r="T155" s="40"/>
      <c r="U155" s="40"/>
      <c r="V155" s="34" t="s">
        <v>155</v>
      </c>
      <c r="W155" s="34" t="s">
        <v>155</v>
      </c>
      <c r="X155" s="34" t="s">
        <v>117</v>
      </c>
    </row>
    <row r="156" s="22" customFormat="1" ht="189" spans="1:24">
      <c r="A156" s="20"/>
      <c r="B156" s="36">
        <v>94</v>
      </c>
      <c r="C156" s="34" t="s">
        <v>535</v>
      </c>
      <c r="D156" s="34" t="s">
        <v>536</v>
      </c>
      <c r="E156" s="34" t="s">
        <v>537</v>
      </c>
      <c r="F156" s="34" t="s">
        <v>538</v>
      </c>
      <c r="G156" s="40">
        <v>1</v>
      </c>
      <c r="H156" s="34" t="s">
        <v>139</v>
      </c>
      <c r="I156" s="34" t="s">
        <v>539</v>
      </c>
      <c r="J156" s="34" t="s">
        <v>46</v>
      </c>
      <c r="K156" s="34"/>
      <c r="L156" s="34"/>
      <c r="M156" s="36">
        <v>1108</v>
      </c>
      <c r="N156" s="36">
        <v>3683</v>
      </c>
      <c r="O156" s="36">
        <v>2600</v>
      </c>
      <c r="P156" s="36">
        <v>7676</v>
      </c>
      <c r="Q156" s="44">
        <v>150</v>
      </c>
      <c r="R156" s="44"/>
      <c r="S156" s="44"/>
      <c r="T156" s="44"/>
      <c r="U156" s="44">
        <v>150</v>
      </c>
      <c r="V156" s="34" t="s">
        <v>139</v>
      </c>
      <c r="W156" s="34" t="s">
        <v>507</v>
      </c>
      <c r="X156" s="34" t="s">
        <v>141</v>
      </c>
    </row>
    <row r="157" s="22" customFormat="1" ht="378" spans="1:24">
      <c r="A157" s="20"/>
      <c r="B157" s="36">
        <v>95</v>
      </c>
      <c r="C157" s="34" t="s">
        <v>540</v>
      </c>
      <c r="D157" s="34" t="s">
        <v>541</v>
      </c>
      <c r="E157" s="34" t="s">
        <v>65</v>
      </c>
      <c r="F157" s="34" t="s">
        <v>542</v>
      </c>
      <c r="G157" s="40">
        <v>1</v>
      </c>
      <c r="H157" s="34" t="s">
        <v>67</v>
      </c>
      <c r="I157" s="34" t="s">
        <v>543</v>
      </c>
      <c r="J157" s="34" t="s">
        <v>46</v>
      </c>
      <c r="K157" s="34" t="s">
        <v>38</v>
      </c>
      <c r="L157" s="34" t="s">
        <v>38</v>
      </c>
      <c r="M157" s="58">
        <v>345</v>
      </c>
      <c r="N157" s="58">
        <v>998</v>
      </c>
      <c r="O157" s="58">
        <v>540</v>
      </c>
      <c r="P157" s="58">
        <v>2874</v>
      </c>
      <c r="Q157" s="44">
        <v>90</v>
      </c>
      <c r="R157" s="44"/>
      <c r="S157" s="44"/>
      <c r="T157" s="59"/>
      <c r="U157" s="44">
        <v>90</v>
      </c>
      <c r="V157" s="34" t="s">
        <v>67</v>
      </c>
      <c r="W157" s="34" t="s">
        <v>507</v>
      </c>
      <c r="X157" s="34" t="s">
        <v>47</v>
      </c>
    </row>
    <row r="158" s="22" customFormat="1" ht="189" spans="1:24">
      <c r="A158" s="20"/>
      <c r="B158" s="36">
        <v>96</v>
      </c>
      <c r="C158" s="34" t="s">
        <v>544</v>
      </c>
      <c r="D158" s="33" t="s">
        <v>545</v>
      </c>
      <c r="E158" s="34" t="s">
        <v>546</v>
      </c>
      <c r="F158" s="33" t="s">
        <v>547</v>
      </c>
      <c r="G158" s="40">
        <v>1</v>
      </c>
      <c r="H158" s="34" t="s">
        <v>228</v>
      </c>
      <c r="I158" s="34" t="s">
        <v>548</v>
      </c>
      <c r="J158" s="34" t="s">
        <v>46</v>
      </c>
      <c r="K158" s="34" t="s">
        <v>38</v>
      </c>
      <c r="L158" s="34" t="s">
        <v>38</v>
      </c>
      <c r="M158" s="33">
        <v>57</v>
      </c>
      <c r="N158" s="33">
        <v>156</v>
      </c>
      <c r="O158" s="40">
        <v>150</v>
      </c>
      <c r="P158" s="33">
        <v>450</v>
      </c>
      <c r="Q158" s="44">
        <v>60</v>
      </c>
      <c r="R158" s="44"/>
      <c r="S158" s="44"/>
      <c r="T158" s="44"/>
      <c r="U158" s="44">
        <v>60</v>
      </c>
      <c r="V158" s="34" t="s">
        <v>228</v>
      </c>
      <c r="W158" s="34" t="s">
        <v>507</v>
      </c>
      <c r="X158" s="34" t="s">
        <v>47</v>
      </c>
    </row>
    <row r="159" s="22" customFormat="1" ht="189" spans="1:24">
      <c r="A159" s="20"/>
      <c r="B159" s="36">
        <v>97</v>
      </c>
      <c r="C159" s="34" t="s">
        <v>549</v>
      </c>
      <c r="D159" s="33" t="s">
        <v>550</v>
      </c>
      <c r="E159" s="34" t="s">
        <v>144</v>
      </c>
      <c r="F159" s="33" t="s">
        <v>551</v>
      </c>
      <c r="G159" s="40">
        <v>1</v>
      </c>
      <c r="H159" s="34" t="s">
        <v>228</v>
      </c>
      <c r="I159" s="34" t="s">
        <v>516</v>
      </c>
      <c r="J159" s="34" t="s">
        <v>46</v>
      </c>
      <c r="K159" s="34" t="s">
        <v>38</v>
      </c>
      <c r="L159" s="34" t="s">
        <v>46</v>
      </c>
      <c r="M159" s="33">
        <v>80</v>
      </c>
      <c r="N159" s="33">
        <v>241</v>
      </c>
      <c r="O159" s="40">
        <v>360</v>
      </c>
      <c r="P159" s="33">
        <v>1080</v>
      </c>
      <c r="Q159" s="44">
        <v>160</v>
      </c>
      <c r="R159" s="44"/>
      <c r="S159" s="44"/>
      <c r="T159" s="44"/>
      <c r="U159" s="44">
        <v>160</v>
      </c>
      <c r="V159" s="34" t="s">
        <v>228</v>
      </c>
      <c r="W159" s="34" t="s">
        <v>507</v>
      </c>
      <c r="X159" s="34" t="s">
        <v>47</v>
      </c>
    </row>
    <row r="160" s="22" customFormat="1" ht="189" spans="1:24">
      <c r="A160" s="20"/>
      <c r="B160" s="36">
        <v>98</v>
      </c>
      <c r="C160" s="34" t="s">
        <v>552</v>
      </c>
      <c r="D160" s="33" t="s">
        <v>553</v>
      </c>
      <c r="E160" s="34" t="s">
        <v>73</v>
      </c>
      <c r="F160" s="33" t="s">
        <v>554</v>
      </c>
      <c r="G160" s="40">
        <v>1</v>
      </c>
      <c r="H160" s="34" t="s">
        <v>228</v>
      </c>
      <c r="I160" s="34" t="s">
        <v>555</v>
      </c>
      <c r="J160" s="34" t="s">
        <v>46</v>
      </c>
      <c r="K160" s="34" t="s">
        <v>38</v>
      </c>
      <c r="L160" s="34" t="s">
        <v>38</v>
      </c>
      <c r="M160" s="33">
        <v>123</v>
      </c>
      <c r="N160" s="33">
        <v>340</v>
      </c>
      <c r="O160" s="40">
        <v>220</v>
      </c>
      <c r="P160" s="33">
        <v>651</v>
      </c>
      <c r="Q160" s="44">
        <v>86</v>
      </c>
      <c r="R160" s="44"/>
      <c r="S160" s="44"/>
      <c r="T160" s="44"/>
      <c r="U160" s="44">
        <v>86</v>
      </c>
      <c r="V160" s="34" t="s">
        <v>228</v>
      </c>
      <c r="W160" s="34" t="s">
        <v>507</v>
      </c>
      <c r="X160" s="34" t="s">
        <v>47</v>
      </c>
    </row>
    <row r="161" s="22" customFormat="1" ht="157.5" spans="1:24">
      <c r="A161" s="20"/>
      <c r="B161" s="36">
        <v>99</v>
      </c>
      <c r="C161" s="33" t="s">
        <v>556</v>
      </c>
      <c r="D161" s="33" t="s">
        <v>557</v>
      </c>
      <c r="E161" s="34" t="s">
        <v>558</v>
      </c>
      <c r="F161" s="44" t="s">
        <v>559</v>
      </c>
      <c r="G161" s="40">
        <v>1</v>
      </c>
      <c r="H161" s="34" t="s">
        <v>155</v>
      </c>
      <c r="I161" s="34" t="s">
        <v>560</v>
      </c>
      <c r="J161" s="34" t="s">
        <v>46</v>
      </c>
      <c r="K161" s="34" t="s">
        <v>38</v>
      </c>
      <c r="L161" s="34" t="s">
        <v>38</v>
      </c>
      <c r="M161" s="36">
        <v>35</v>
      </c>
      <c r="N161" s="36">
        <v>86</v>
      </c>
      <c r="O161" s="40">
        <v>108</v>
      </c>
      <c r="P161" s="36">
        <v>324</v>
      </c>
      <c r="Q161" s="44">
        <v>50</v>
      </c>
      <c r="R161" s="44"/>
      <c r="S161" s="44"/>
      <c r="T161" s="44"/>
      <c r="U161" s="44">
        <v>50</v>
      </c>
      <c r="V161" s="34" t="s">
        <v>155</v>
      </c>
      <c r="W161" s="34" t="s">
        <v>507</v>
      </c>
      <c r="X161" s="34" t="s">
        <v>157</v>
      </c>
    </row>
    <row r="162" s="22" customFormat="1" ht="157.5" spans="1:24">
      <c r="A162" s="20"/>
      <c r="B162" s="36">
        <v>100</v>
      </c>
      <c r="C162" s="33" t="s">
        <v>561</v>
      </c>
      <c r="D162" s="33" t="s">
        <v>562</v>
      </c>
      <c r="E162" s="34" t="s">
        <v>160</v>
      </c>
      <c r="F162" s="33" t="s">
        <v>563</v>
      </c>
      <c r="G162" s="40">
        <v>1</v>
      </c>
      <c r="H162" s="34" t="s">
        <v>564</v>
      </c>
      <c r="I162" s="33" t="s">
        <v>45</v>
      </c>
      <c r="J162" s="34" t="s">
        <v>46</v>
      </c>
      <c r="K162" s="34" t="s">
        <v>38</v>
      </c>
      <c r="L162" s="34" t="s">
        <v>38</v>
      </c>
      <c r="M162" s="33">
        <v>26</v>
      </c>
      <c r="N162" s="33">
        <v>85</v>
      </c>
      <c r="O162" s="40">
        <v>102</v>
      </c>
      <c r="P162" s="33">
        <v>305</v>
      </c>
      <c r="Q162" s="44">
        <v>50</v>
      </c>
      <c r="R162" s="44"/>
      <c r="S162" s="44"/>
      <c r="T162" s="44"/>
      <c r="U162" s="44">
        <v>50</v>
      </c>
      <c r="V162" s="34" t="s">
        <v>44</v>
      </c>
      <c r="W162" s="34" t="s">
        <v>53</v>
      </c>
      <c r="X162" s="34" t="s">
        <v>47</v>
      </c>
    </row>
    <row r="163" s="22" customFormat="1" ht="189" spans="1:24">
      <c r="A163" s="20"/>
      <c r="B163" s="36">
        <v>101</v>
      </c>
      <c r="C163" s="34" t="s">
        <v>565</v>
      </c>
      <c r="D163" s="42" t="s">
        <v>566</v>
      </c>
      <c r="E163" s="34" t="s">
        <v>567</v>
      </c>
      <c r="F163" s="39" t="s">
        <v>568</v>
      </c>
      <c r="G163" s="40">
        <v>1</v>
      </c>
      <c r="H163" s="33" t="s">
        <v>115</v>
      </c>
      <c r="I163" s="33" t="s">
        <v>253</v>
      </c>
      <c r="J163" s="34" t="s">
        <v>46</v>
      </c>
      <c r="K163" s="34" t="s">
        <v>46</v>
      </c>
      <c r="L163" s="34"/>
      <c r="M163" s="34">
        <v>320</v>
      </c>
      <c r="N163" s="34">
        <v>1266</v>
      </c>
      <c r="O163" s="40">
        <v>320</v>
      </c>
      <c r="P163" s="58">
        <v>1266</v>
      </c>
      <c r="Q163" s="44">
        <v>70</v>
      </c>
      <c r="R163" s="44"/>
      <c r="S163" s="44"/>
      <c r="T163" s="44"/>
      <c r="U163" s="44">
        <v>70</v>
      </c>
      <c r="V163" s="34" t="s">
        <v>115</v>
      </c>
      <c r="W163" s="34" t="s">
        <v>507</v>
      </c>
      <c r="X163" s="34" t="s">
        <v>47</v>
      </c>
    </row>
    <row r="164" s="22" customFormat="1" ht="126" spans="1:24">
      <c r="A164" s="20"/>
      <c r="B164" s="36">
        <v>102</v>
      </c>
      <c r="C164" s="33" t="s">
        <v>569</v>
      </c>
      <c r="D164" s="33" t="s">
        <v>570</v>
      </c>
      <c r="E164" s="34" t="s">
        <v>571</v>
      </c>
      <c r="F164" s="39" t="s">
        <v>568</v>
      </c>
      <c r="G164" s="40">
        <v>1</v>
      </c>
      <c r="H164" s="33" t="s">
        <v>115</v>
      </c>
      <c r="I164" s="33" t="s">
        <v>572</v>
      </c>
      <c r="J164" s="34" t="s">
        <v>46</v>
      </c>
      <c r="K164" s="34" t="s">
        <v>46</v>
      </c>
      <c r="L164" s="34"/>
      <c r="M164" s="33">
        <v>30</v>
      </c>
      <c r="N164" s="33">
        <v>120</v>
      </c>
      <c r="O164" s="22">
        <v>30</v>
      </c>
      <c r="P164" s="33">
        <v>120</v>
      </c>
      <c r="Q164" s="44">
        <v>60</v>
      </c>
      <c r="R164" s="44"/>
      <c r="S164" s="44"/>
      <c r="T164" s="44"/>
      <c r="U164" s="44">
        <v>60</v>
      </c>
      <c r="V164" s="34" t="s">
        <v>115</v>
      </c>
      <c r="W164" s="34" t="s">
        <v>507</v>
      </c>
      <c r="X164" s="34" t="s">
        <v>47</v>
      </c>
    </row>
    <row r="165" s="22" customFormat="1" ht="283.5" spans="1:24">
      <c r="A165" s="63"/>
      <c r="B165" s="36">
        <v>103</v>
      </c>
      <c r="C165" s="34" t="s">
        <v>573</v>
      </c>
      <c r="D165" s="34" t="s">
        <v>574</v>
      </c>
      <c r="E165" s="34" t="s">
        <v>160</v>
      </c>
      <c r="F165" s="34" t="s">
        <v>575</v>
      </c>
      <c r="G165" s="34">
        <v>1</v>
      </c>
      <c r="H165" s="34" t="s">
        <v>228</v>
      </c>
      <c r="I165" s="34" t="s">
        <v>576</v>
      </c>
      <c r="J165" s="34" t="s">
        <v>38</v>
      </c>
      <c r="K165" s="34" t="s">
        <v>38</v>
      </c>
      <c r="L165" s="34" t="s">
        <v>38</v>
      </c>
      <c r="M165" s="34">
        <v>268</v>
      </c>
      <c r="N165" s="34">
        <v>836</v>
      </c>
      <c r="O165" s="34">
        <v>1231</v>
      </c>
      <c r="P165" s="34">
        <v>4321</v>
      </c>
      <c r="Q165" s="34">
        <v>96</v>
      </c>
      <c r="R165" s="34">
        <v>80</v>
      </c>
      <c r="S165" s="34">
        <v>16</v>
      </c>
      <c r="T165" s="34"/>
      <c r="U165" s="34">
        <v>0</v>
      </c>
      <c r="V165" s="34" t="s">
        <v>228</v>
      </c>
      <c r="W165" s="34" t="s">
        <v>577</v>
      </c>
      <c r="X165" s="34" t="s">
        <v>578</v>
      </c>
    </row>
    <row r="166" s="22" customFormat="1" ht="126" spans="1:24">
      <c r="A166" s="20"/>
      <c r="B166" s="36">
        <v>104</v>
      </c>
      <c r="C166" s="34" t="s">
        <v>579</v>
      </c>
      <c r="D166" s="42" t="s">
        <v>580</v>
      </c>
      <c r="E166" s="34" t="s">
        <v>571</v>
      </c>
      <c r="F166" s="39" t="s">
        <v>581</v>
      </c>
      <c r="G166" s="40">
        <v>1</v>
      </c>
      <c r="H166" s="33" t="s">
        <v>115</v>
      </c>
      <c r="I166" s="33" t="s">
        <v>130</v>
      </c>
      <c r="J166" s="34" t="s">
        <v>38</v>
      </c>
      <c r="K166" s="34" t="s">
        <v>46</v>
      </c>
      <c r="L166" s="34"/>
      <c r="M166" s="34">
        <v>151</v>
      </c>
      <c r="N166" s="34">
        <v>500</v>
      </c>
      <c r="O166" s="22">
        <v>463</v>
      </c>
      <c r="P166" s="34">
        <v>1389</v>
      </c>
      <c r="Q166" s="44">
        <v>40</v>
      </c>
      <c r="R166" s="44"/>
      <c r="S166" s="44"/>
      <c r="T166" s="44"/>
      <c r="U166" s="44">
        <v>40</v>
      </c>
      <c r="V166" s="34" t="s">
        <v>115</v>
      </c>
      <c r="W166" s="34" t="s">
        <v>507</v>
      </c>
      <c r="X166" s="34" t="s">
        <v>47</v>
      </c>
    </row>
    <row r="167" s="20" customFormat="1" ht="157.5" spans="1:24">
      <c r="A167" s="20" t="e">
        <f>B167+1</f>
        <v>#VALUE!</v>
      </c>
      <c r="B167" s="33" t="s">
        <v>582</v>
      </c>
      <c r="C167" s="34"/>
      <c r="D167" s="35"/>
      <c r="E167" s="34"/>
      <c r="F167" s="35"/>
      <c r="G167" s="40">
        <f>SUM(G168:G171)</f>
        <v>4</v>
      </c>
      <c r="H167" s="34"/>
      <c r="I167" s="34"/>
      <c r="J167" s="34"/>
      <c r="K167" s="34"/>
      <c r="L167" s="34"/>
      <c r="M167" s="40">
        <f t="shared" ref="M167:U167" si="37">SUM(M168:M171)</f>
        <v>393</v>
      </c>
      <c r="N167" s="40">
        <f t="shared" si="37"/>
        <v>975</v>
      </c>
      <c r="O167" s="40">
        <f t="shared" si="37"/>
        <v>1155</v>
      </c>
      <c r="P167" s="40">
        <f t="shared" si="37"/>
        <v>3316</v>
      </c>
      <c r="Q167" s="40">
        <f t="shared" si="37"/>
        <v>744</v>
      </c>
      <c r="R167" s="40">
        <f t="shared" si="37"/>
        <v>360</v>
      </c>
      <c r="S167" s="40">
        <f t="shared" si="37"/>
        <v>200</v>
      </c>
      <c r="T167" s="40">
        <f t="shared" si="37"/>
        <v>0</v>
      </c>
      <c r="U167" s="40">
        <f t="shared" si="37"/>
        <v>184</v>
      </c>
      <c r="V167" s="34"/>
      <c r="W167" s="34"/>
      <c r="X167" s="34"/>
    </row>
    <row r="168" s="20" customFormat="1" ht="220.5" spans="1:24">
      <c r="A168" s="20">
        <f>B168+1</f>
        <v>106</v>
      </c>
      <c r="B168" s="36">
        <v>105</v>
      </c>
      <c r="C168" s="34" t="s">
        <v>583</v>
      </c>
      <c r="D168" s="39" t="s">
        <v>584</v>
      </c>
      <c r="E168" s="34" t="s">
        <v>34</v>
      </c>
      <c r="F168" s="39" t="s">
        <v>585</v>
      </c>
      <c r="G168" s="34">
        <v>1</v>
      </c>
      <c r="H168" s="34" t="s">
        <v>75</v>
      </c>
      <c r="I168" s="34" t="s">
        <v>76</v>
      </c>
      <c r="J168" s="34" t="s">
        <v>46</v>
      </c>
      <c r="K168" s="34" t="s">
        <v>38</v>
      </c>
      <c r="L168" s="34" t="s">
        <v>38</v>
      </c>
      <c r="M168" s="34">
        <v>36</v>
      </c>
      <c r="N168" s="34">
        <v>110</v>
      </c>
      <c r="O168" s="43">
        <v>90</v>
      </c>
      <c r="P168" s="34">
        <v>189</v>
      </c>
      <c r="Q168" s="34">
        <v>200</v>
      </c>
      <c r="R168" s="34"/>
      <c r="S168" s="34">
        <v>200</v>
      </c>
      <c r="T168" s="40"/>
      <c r="U168" s="40"/>
      <c r="V168" s="34" t="s">
        <v>75</v>
      </c>
      <c r="W168" s="34" t="s">
        <v>75</v>
      </c>
      <c r="X168" s="34" t="s">
        <v>97</v>
      </c>
    </row>
    <row r="169" s="20" customFormat="1" ht="283.5" spans="1:24">
      <c r="A169" s="20">
        <f>B169+1</f>
        <v>107</v>
      </c>
      <c r="B169" s="36">
        <v>106</v>
      </c>
      <c r="C169" s="34" t="s">
        <v>586</v>
      </c>
      <c r="D169" s="39" t="s">
        <v>587</v>
      </c>
      <c r="E169" s="34" t="s">
        <v>588</v>
      </c>
      <c r="F169" s="39" t="s">
        <v>589</v>
      </c>
      <c r="G169" s="34">
        <v>1</v>
      </c>
      <c r="H169" s="34" t="s">
        <v>228</v>
      </c>
      <c r="I169" s="34" t="s">
        <v>516</v>
      </c>
      <c r="J169" s="34" t="s">
        <v>46</v>
      </c>
      <c r="K169" s="34" t="s">
        <v>38</v>
      </c>
      <c r="L169" s="34" t="s">
        <v>46</v>
      </c>
      <c r="M169" s="34">
        <v>184</v>
      </c>
      <c r="N169" s="34">
        <v>517</v>
      </c>
      <c r="O169" s="43">
        <v>445</v>
      </c>
      <c r="P169" s="34">
        <v>1762</v>
      </c>
      <c r="Q169" s="34">
        <v>140</v>
      </c>
      <c r="R169" s="34">
        <v>140</v>
      </c>
      <c r="S169" s="40"/>
      <c r="T169" s="40"/>
      <c r="U169" s="40"/>
      <c r="V169" s="34" t="s">
        <v>228</v>
      </c>
      <c r="W169" s="34" t="s">
        <v>228</v>
      </c>
      <c r="X169" s="34" t="s">
        <v>390</v>
      </c>
    </row>
    <row r="170" s="20" customFormat="1" ht="283.5" spans="2:24">
      <c r="B170" s="36">
        <v>107</v>
      </c>
      <c r="C170" s="34" t="s">
        <v>590</v>
      </c>
      <c r="D170" s="39" t="s">
        <v>591</v>
      </c>
      <c r="E170" s="34" t="s">
        <v>93</v>
      </c>
      <c r="F170" s="35" t="s">
        <v>592</v>
      </c>
      <c r="G170" s="34">
        <v>1</v>
      </c>
      <c r="H170" s="34" t="s">
        <v>36</v>
      </c>
      <c r="I170" s="34" t="s">
        <v>409</v>
      </c>
      <c r="J170" s="34" t="s">
        <v>38</v>
      </c>
      <c r="K170" s="34" t="s">
        <v>38</v>
      </c>
      <c r="L170" s="34" t="s">
        <v>38</v>
      </c>
      <c r="M170" s="34">
        <v>23</v>
      </c>
      <c r="N170" s="34">
        <v>38</v>
      </c>
      <c r="O170" s="43">
        <v>110</v>
      </c>
      <c r="P170" s="34">
        <v>345</v>
      </c>
      <c r="Q170" s="34">
        <v>220</v>
      </c>
      <c r="R170" s="34">
        <v>220</v>
      </c>
      <c r="S170" s="34"/>
      <c r="T170" s="40"/>
      <c r="U170" s="40"/>
      <c r="V170" s="34" t="s">
        <v>36</v>
      </c>
      <c r="W170" s="34" t="s">
        <v>36</v>
      </c>
      <c r="X170" s="34" t="s">
        <v>410</v>
      </c>
    </row>
    <row r="171" s="22" customFormat="1" ht="220.5" spans="1:24">
      <c r="A171" s="20"/>
      <c r="B171" s="36">
        <v>108</v>
      </c>
      <c r="C171" s="33" t="s">
        <v>593</v>
      </c>
      <c r="D171" s="33" t="s">
        <v>594</v>
      </c>
      <c r="E171" s="34" t="s">
        <v>558</v>
      </c>
      <c r="F171" s="33" t="s">
        <v>595</v>
      </c>
      <c r="G171" s="40">
        <v>1</v>
      </c>
      <c r="H171" s="33" t="s">
        <v>228</v>
      </c>
      <c r="I171" s="33" t="s">
        <v>465</v>
      </c>
      <c r="J171" s="34" t="s">
        <v>46</v>
      </c>
      <c r="K171" s="34" t="s">
        <v>38</v>
      </c>
      <c r="L171" s="34" t="s">
        <v>38</v>
      </c>
      <c r="M171" s="33">
        <v>150</v>
      </c>
      <c r="N171" s="33">
        <v>310</v>
      </c>
      <c r="O171" s="22">
        <v>510</v>
      </c>
      <c r="P171" s="33">
        <v>1020</v>
      </c>
      <c r="Q171" s="44">
        <v>184</v>
      </c>
      <c r="R171" s="44"/>
      <c r="S171" s="44"/>
      <c r="T171" s="59"/>
      <c r="U171" s="44">
        <v>184</v>
      </c>
      <c r="V171" s="34" t="s">
        <v>228</v>
      </c>
      <c r="W171" s="42" t="s">
        <v>53</v>
      </c>
      <c r="X171" s="34" t="s">
        <v>47</v>
      </c>
    </row>
    <row r="172" s="20" customFormat="1" ht="126" spans="1:24">
      <c r="A172" s="20" t="e">
        <f>B172+1</f>
        <v>#VALUE!</v>
      </c>
      <c r="B172" s="33" t="s">
        <v>596</v>
      </c>
      <c r="C172" s="34"/>
      <c r="D172" s="35"/>
      <c r="E172" s="34"/>
      <c r="F172" s="35"/>
      <c r="G172" s="40">
        <f>SUM(G173:G183)</f>
        <v>11</v>
      </c>
      <c r="H172" s="34"/>
      <c r="I172" s="34"/>
      <c r="J172" s="34"/>
      <c r="K172" s="34"/>
      <c r="L172" s="34"/>
      <c r="M172" s="40">
        <f t="shared" ref="M172:U172" si="38">SUM(M173:M183)</f>
        <v>24808</v>
      </c>
      <c r="N172" s="40">
        <f t="shared" si="38"/>
        <v>73377</v>
      </c>
      <c r="O172" s="40">
        <f t="shared" si="38"/>
        <v>917039</v>
      </c>
      <c r="P172" s="40">
        <f t="shared" si="38"/>
        <v>304663</v>
      </c>
      <c r="Q172" s="40">
        <f t="shared" si="38"/>
        <v>1035</v>
      </c>
      <c r="R172" s="40">
        <f t="shared" si="38"/>
        <v>120</v>
      </c>
      <c r="S172" s="40">
        <f t="shared" si="38"/>
        <v>50</v>
      </c>
      <c r="T172" s="40">
        <f t="shared" si="38"/>
        <v>415</v>
      </c>
      <c r="U172" s="40">
        <f t="shared" si="38"/>
        <v>450</v>
      </c>
      <c r="V172" s="34"/>
      <c r="W172" s="34"/>
      <c r="X172" s="34"/>
    </row>
    <row r="173" s="20" customFormat="1" ht="378" spans="1:24">
      <c r="A173" s="20">
        <f>B173+1</f>
        <v>110</v>
      </c>
      <c r="B173" s="36">
        <v>109</v>
      </c>
      <c r="C173" s="34" t="s">
        <v>597</v>
      </c>
      <c r="D173" s="39" t="s">
        <v>598</v>
      </c>
      <c r="E173" s="34" t="s">
        <v>219</v>
      </c>
      <c r="F173" s="39" t="s">
        <v>599</v>
      </c>
      <c r="G173" s="34">
        <v>1</v>
      </c>
      <c r="H173" s="34" t="s">
        <v>67</v>
      </c>
      <c r="I173" s="34" t="s">
        <v>600</v>
      </c>
      <c r="J173" s="34" t="s">
        <v>46</v>
      </c>
      <c r="K173" s="34" t="s">
        <v>38</v>
      </c>
      <c r="L173" s="34" t="s">
        <v>38</v>
      </c>
      <c r="M173" s="40"/>
      <c r="N173" s="40"/>
      <c r="O173" s="43"/>
      <c r="P173" s="40"/>
      <c r="Q173" s="44">
        <v>50</v>
      </c>
      <c r="R173" s="44"/>
      <c r="S173" s="44">
        <v>50</v>
      </c>
      <c r="T173" s="40"/>
      <c r="U173" s="40"/>
      <c r="V173" s="34" t="s">
        <v>67</v>
      </c>
      <c r="W173" s="34" t="s">
        <v>485</v>
      </c>
      <c r="X173" s="34" t="s">
        <v>85</v>
      </c>
    </row>
    <row r="174" s="20" customFormat="1" ht="252" spans="2:24">
      <c r="B174" s="36">
        <v>110</v>
      </c>
      <c r="C174" s="34" t="s">
        <v>601</v>
      </c>
      <c r="D174" s="39" t="s">
        <v>602</v>
      </c>
      <c r="E174" s="34" t="s">
        <v>403</v>
      </c>
      <c r="F174" s="39" t="s">
        <v>603</v>
      </c>
      <c r="G174" s="34">
        <v>1</v>
      </c>
      <c r="H174" s="34" t="s">
        <v>44</v>
      </c>
      <c r="I174" s="39" t="s">
        <v>604</v>
      </c>
      <c r="J174" s="34" t="s">
        <v>46</v>
      </c>
      <c r="K174" s="34" t="s">
        <v>38</v>
      </c>
      <c r="L174" s="34" t="s">
        <v>38</v>
      </c>
      <c r="M174" s="34">
        <v>115</v>
      </c>
      <c r="N174" s="34">
        <v>325</v>
      </c>
      <c r="O174" s="43">
        <v>245</v>
      </c>
      <c r="P174" s="34">
        <v>556</v>
      </c>
      <c r="Q174" s="34">
        <v>30</v>
      </c>
      <c r="R174" s="34">
        <v>30</v>
      </c>
      <c r="S174" s="40"/>
      <c r="T174" s="40"/>
      <c r="U174" s="40"/>
      <c r="V174" s="33" t="s">
        <v>44</v>
      </c>
      <c r="W174" s="33" t="s">
        <v>44</v>
      </c>
      <c r="X174" s="34" t="s">
        <v>47</v>
      </c>
    </row>
    <row r="175" s="22" customFormat="1" ht="94.5" spans="1:24">
      <c r="A175" s="20"/>
      <c r="B175" s="36">
        <v>111</v>
      </c>
      <c r="C175" s="34" t="s">
        <v>605</v>
      </c>
      <c r="D175" s="34" t="s">
        <v>606</v>
      </c>
      <c r="E175" s="34" t="s">
        <v>34</v>
      </c>
      <c r="F175" s="39" t="s">
        <v>607</v>
      </c>
      <c r="G175" s="34">
        <v>1</v>
      </c>
      <c r="H175" s="34" t="s">
        <v>377</v>
      </c>
      <c r="I175" s="34" t="s">
        <v>378</v>
      </c>
      <c r="J175" s="34" t="s">
        <v>46</v>
      </c>
      <c r="K175" s="34" t="s">
        <v>38</v>
      </c>
      <c r="L175" s="34" t="s">
        <v>38</v>
      </c>
      <c r="M175" s="34">
        <v>22000</v>
      </c>
      <c r="N175" s="34">
        <v>65000</v>
      </c>
      <c r="O175" s="22">
        <v>906000</v>
      </c>
      <c r="P175" s="34">
        <v>272000</v>
      </c>
      <c r="Q175" s="44">
        <v>110</v>
      </c>
      <c r="R175" s="44"/>
      <c r="S175" s="44"/>
      <c r="T175" s="44">
        <v>110</v>
      </c>
      <c r="U175" s="40"/>
      <c r="V175" s="34" t="s">
        <v>485</v>
      </c>
      <c r="W175" s="34" t="s">
        <v>485</v>
      </c>
      <c r="X175" s="34" t="s">
        <v>608</v>
      </c>
    </row>
    <row r="176" s="22" customFormat="1" ht="409.5" spans="1:24">
      <c r="A176" s="20"/>
      <c r="B176" s="36">
        <v>112</v>
      </c>
      <c r="C176" s="33" t="s">
        <v>609</v>
      </c>
      <c r="D176" s="34" t="s">
        <v>610</v>
      </c>
      <c r="E176" s="34" t="s">
        <v>611</v>
      </c>
      <c r="F176" s="34" t="s">
        <v>612</v>
      </c>
      <c r="G176" s="34">
        <v>1</v>
      </c>
      <c r="H176" s="33" t="s">
        <v>36</v>
      </c>
      <c r="I176" s="33" t="s">
        <v>613</v>
      </c>
      <c r="J176" s="29" t="s">
        <v>38</v>
      </c>
      <c r="K176" s="34" t="s">
        <v>38</v>
      </c>
      <c r="L176" s="34" t="s">
        <v>38</v>
      </c>
      <c r="M176" s="34">
        <v>850</v>
      </c>
      <c r="N176" s="34">
        <v>2520</v>
      </c>
      <c r="O176" s="22">
        <v>3451</v>
      </c>
      <c r="P176" s="34">
        <v>10354</v>
      </c>
      <c r="Q176" s="44">
        <v>200</v>
      </c>
      <c r="R176" s="44"/>
      <c r="S176" s="44"/>
      <c r="T176" s="44"/>
      <c r="U176" s="44">
        <v>200</v>
      </c>
      <c r="V176" s="34" t="s">
        <v>614</v>
      </c>
      <c r="W176" s="34" t="s">
        <v>485</v>
      </c>
      <c r="X176" s="34" t="s">
        <v>47</v>
      </c>
    </row>
    <row r="177" s="20" customFormat="1" ht="378" spans="2:24">
      <c r="B177" s="36">
        <v>113</v>
      </c>
      <c r="C177" s="33" t="s">
        <v>615</v>
      </c>
      <c r="D177" s="33" t="s">
        <v>616</v>
      </c>
      <c r="E177" s="34" t="s">
        <v>164</v>
      </c>
      <c r="F177" s="34" t="s">
        <v>617</v>
      </c>
      <c r="G177" s="34">
        <v>1</v>
      </c>
      <c r="H177" s="33" t="s">
        <v>618</v>
      </c>
      <c r="I177" s="34" t="s">
        <v>378</v>
      </c>
      <c r="J177" s="34" t="s">
        <v>46</v>
      </c>
      <c r="K177" s="34" t="s">
        <v>38</v>
      </c>
      <c r="L177" s="34" t="s">
        <v>38</v>
      </c>
      <c r="M177" s="36">
        <v>45</v>
      </c>
      <c r="N177" s="36">
        <v>80</v>
      </c>
      <c r="O177" s="22">
        <v>230</v>
      </c>
      <c r="P177" s="36">
        <v>460</v>
      </c>
      <c r="Q177" s="44">
        <v>200</v>
      </c>
      <c r="R177" s="44"/>
      <c r="S177" s="44"/>
      <c r="T177" s="44"/>
      <c r="U177" s="44">
        <v>200</v>
      </c>
      <c r="V177" s="34" t="s">
        <v>83</v>
      </c>
      <c r="W177" s="34" t="s">
        <v>485</v>
      </c>
      <c r="X177" s="34" t="s">
        <v>47</v>
      </c>
    </row>
    <row r="178" s="22" customFormat="1" ht="126" spans="1:24">
      <c r="A178" s="20"/>
      <c r="B178" s="36">
        <v>114</v>
      </c>
      <c r="C178" s="33" t="s">
        <v>619</v>
      </c>
      <c r="D178" s="33" t="s">
        <v>620</v>
      </c>
      <c r="E178" s="34" t="s">
        <v>621</v>
      </c>
      <c r="F178" s="33" t="s">
        <v>622</v>
      </c>
      <c r="G178" s="34">
        <v>1</v>
      </c>
      <c r="H178" s="33" t="s">
        <v>36</v>
      </c>
      <c r="I178" s="33" t="s">
        <v>623</v>
      </c>
      <c r="J178" s="29" t="s">
        <v>38</v>
      </c>
      <c r="K178" s="34" t="s">
        <v>38</v>
      </c>
      <c r="L178" s="34" t="s">
        <v>38</v>
      </c>
      <c r="M178" s="33">
        <v>186</v>
      </c>
      <c r="N178" s="33">
        <v>615</v>
      </c>
      <c r="O178" s="22">
        <v>352</v>
      </c>
      <c r="P178" s="33">
        <v>1036</v>
      </c>
      <c r="Q178" s="44">
        <v>50</v>
      </c>
      <c r="R178" s="44"/>
      <c r="S178" s="44"/>
      <c r="T178" s="44"/>
      <c r="U178" s="44">
        <v>50</v>
      </c>
      <c r="V178" s="57" t="s">
        <v>83</v>
      </c>
      <c r="W178" s="34" t="s">
        <v>485</v>
      </c>
      <c r="X178" s="34" t="s">
        <v>47</v>
      </c>
    </row>
    <row r="179" s="22" customFormat="1" ht="157.5" spans="1:24">
      <c r="A179" s="20"/>
      <c r="B179" s="36">
        <v>115</v>
      </c>
      <c r="C179" s="33" t="s">
        <v>624</v>
      </c>
      <c r="D179" s="42" t="s">
        <v>625</v>
      </c>
      <c r="E179" s="34" t="s">
        <v>621</v>
      </c>
      <c r="F179" s="34" t="s">
        <v>626</v>
      </c>
      <c r="G179" s="34">
        <v>1</v>
      </c>
      <c r="H179" s="33" t="s">
        <v>95</v>
      </c>
      <c r="I179" s="33" t="s">
        <v>273</v>
      </c>
      <c r="J179" s="34" t="s">
        <v>46</v>
      </c>
      <c r="K179" s="34" t="s">
        <v>38</v>
      </c>
      <c r="L179" s="34" t="s">
        <v>46</v>
      </c>
      <c r="M179" s="34">
        <v>118</v>
      </c>
      <c r="N179" s="34">
        <v>343</v>
      </c>
      <c r="O179" s="22">
        <v>2521</v>
      </c>
      <c r="P179" s="34">
        <v>7473</v>
      </c>
      <c r="Q179" s="44">
        <v>20</v>
      </c>
      <c r="R179" s="44"/>
      <c r="S179" s="44"/>
      <c r="T179" s="44">
        <v>20</v>
      </c>
      <c r="U179" s="40"/>
      <c r="V179" s="34" t="s">
        <v>83</v>
      </c>
      <c r="W179" s="34" t="s">
        <v>485</v>
      </c>
      <c r="X179" s="34" t="s">
        <v>47</v>
      </c>
    </row>
    <row r="180" s="22" customFormat="1" ht="409.5" spans="1:24">
      <c r="A180" s="20"/>
      <c r="B180" s="36">
        <v>116</v>
      </c>
      <c r="C180" s="33" t="s">
        <v>627</v>
      </c>
      <c r="D180" s="34" t="s">
        <v>628</v>
      </c>
      <c r="E180" s="34" t="s">
        <v>160</v>
      </c>
      <c r="F180" s="34" t="s">
        <v>629</v>
      </c>
      <c r="G180" s="34">
        <v>1</v>
      </c>
      <c r="H180" s="34" t="s">
        <v>44</v>
      </c>
      <c r="I180" s="34" t="s">
        <v>630</v>
      </c>
      <c r="J180" s="34" t="s">
        <v>46</v>
      </c>
      <c r="K180" s="34" t="s">
        <v>38</v>
      </c>
      <c r="L180" s="34" t="s">
        <v>46</v>
      </c>
      <c r="M180" s="34">
        <v>900</v>
      </c>
      <c r="N180" s="34">
        <v>2736</v>
      </c>
      <c r="O180" s="22">
        <v>2520</v>
      </c>
      <c r="P180" s="34">
        <v>7563</v>
      </c>
      <c r="Q180" s="44">
        <v>180</v>
      </c>
      <c r="R180" s="44"/>
      <c r="S180" s="44"/>
      <c r="T180" s="44">
        <v>180</v>
      </c>
      <c r="U180" s="40"/>
      <c r="V180" s="57" t="s">
        <v>83</v>
      </c>
      <c r="W180" s="34" t="s">
        <v>485</v>
      </c>
      <c r="X180" s="34" t="s">
        <v>47</v>
      </c>
    </row>
    <row r="181" s="20" customFormat="1" ht="409.5" spans="2:24">
      <c r="B181" s="36">
        <v>117</v>
      </c>
      <c r="C181" s="34" t="s">
        <v>631</v>
      </c>
      <c r="D181" s="34" t="s">
        <v>632</v>
      </c>
      <c r="E181" s="34" t="s">
        <v>160</v>
      </c>
      <c r="F181" s="34" t="s">
        <v>633</v>
      </c>
      <c r="G181" s="34">
        <v>1</v>
      </c>
      <c r="H181" s="33" t="s">
        <v>75</v>
      </c>
      <c r="I181" s="33" t="s">
        <v>634</v>
      </c>
      <c r="J181" s="34" t="s">
        <v>46</v>
      </c>
      <c r="K181" s="34" t="s">
        <v>38</v>
      </c>
      <c r="L181" s="34" t="s">
        <v>38</v>
      </c>
      <c r="M181" s="34">
        <v>409</v>
      </c>
      <c r="N181" s="34">
        <v>1243</v>
      </c>
      <c r="O181" s="22">
        <v>1290</v>
      </c>
      <c r="P181" s="34">
        <v>3878</v>
      </c>
      <c r="Q181" s="44">
        <v>45</v>
      </c>
      <c r="R181" s="44"/>
      <c r="S181" s="64"/>
      <c r="T181" s="64">
        <v>45</v>
      </c>
      <c r="U181" s="40"/>
      <c r="V181" s="57" t="s">
        <v>83</v>
      </c>
      <c r="W181" s="34" t="s">
        <v>485</v>
      </c>
      <c r="X181" s="34" t="s">
        <v>47</v>
      </c>
    </row>
    <row r="182" s="20" customFormat="1" ht="283.5" spans="2:24">
      <c r="B182" s="36">
        <v>118</v>
      </c>
      <c r="C182" s="34" t="s">
        <v>635</v>
      </c>
      <c r="D182" s="34" t="s">
        <v>636</v>
      </c>
      <c r="E182" s="34" t="s">
        <v>637</v>
      </c>
      <c r="F182" s="34" t="s">
        <v>638</v>
      </c>
      <c r="G182" s="34">
        <v>1</v>
      </c>
      <c r="H182" s="34" t="s">
        <v>44</v>
      </c>
      <c r="I182" s="34" t="s">
        <v>639</v>
      </c>
      <c r="J182" s="34" t="s">
        <v>46</v>
      </c>
      <c r="K182" s="34" t="s">
        <v>38</v>
      </c>
      <c r="L182" s="34" t="s">
        <v>38</v>
      </c>
      <c r="M182" s="34">
        <v>42</v>
      </c>
      <c r="N182" s="34">
        <v>98</v>
      </c>
      <c r="O182" s="34">
        <v>150</v>
      </c>
      <c r="P182" s="34">
        <v>523</v>
      </c>
      <c r="Q182" s="34">
        <v>90</v>
      </c>
      <c r="R182" s="34">
        <v>90</v>
      </c>
      <c r="S182" s="34">
        <v>0</v>
      </c>
      <c r="T182" s="34">
        <v>0</v>
      </c>
      <c r="U182" s="34">
        <v>0</v>
      </c>
      <c r="V182" s="34" t="s">
        <v>44</v>
      </c>
      <c r="W182" s="34" t="s">
        <v>640</v>
      </c>
      <c r="X182" s="34" t="s">
        <v>117</v>
      </c>
    </row>
    <row r="183" s="22" customFormat="1" ht="220.5" spans="1:24">
      <c r="A183" s="20"/>
      <c r="B183" s="36">
        <v>119</v>
      </c>
      <c r="C183" s="36" t="s">
        <v>641</v>
      </c>
      <c r="D183" s="42" t="s">
        <v>642</v>
      </c>
      <c r="E183" s="34" t="s">
        <v>558</v>
      </c>
      <c r="F183" s="39" t="s">
        <v>643</v>
      </c>
      <c r="G183" s="34">
        <v>1</v>
      </c>
      <c r="H183" s="34" t="s">
        <v>115</v>
      </c>
      <c r="I183" s="34" t="s">
        <v>248</v>
      </c>
      <c r="J183" s="34" t="s">
        <v>38</v>
      </c>
      <c r="K183" s="34" t="s">
        <v>46</v>
      </c>
      <c r="L183" s="34"/>
      <c r="M183" s="34">
        <v>143</v>
      </c>
      <c r="N183" s="34">
        <v>417</v>
      </c>
      <c r="O183" s="22">
        <v>280</v>
      </c>
      <c r="P183" s="34">
        <v>820</v>
      </c>
      <c r="Q183" s="44">
        <v>60</v>
      </c>
      <c r="R183" s="44"/>
      <c r="S183" s="44"/>
      <c r="T183" s="44">
        <v>60</v>
      </c>
      <c r="U183" s="40"/>
      <c r="V183" s="34" t="s">
        <v>115</v>
      </c>
      <c r="W183" s="34" t="s">
        <v>485</v>
      </c>
      <c r="X183" s="34" t="s">
        <v>47</v>
      </c>
    </row>
    <row r="184" s="20" customFormat="1" ht="315" spans="1:24">
      <c r="A184" s="20" t="e">
        <f>B184+1</f>
        <v>#VALUE!</v>
      </c>
      <c r="B184" s="33" t="s">
        <v>644</v>
      </c>
      <c r="C184" s="34"/>
      <c r="D184" s="35"/>
      <c r="E184" s="34"/>
      <c r="F184" s="35"/>
      <c r="G184" s="34">
        <f>SUM(G185)</f>
        <v>1</v>
      </c>
      <c r="H184" s="34"/>
      <c r="I184" s="34"/>
      <c r="J184" s="34"/>
      <c r="K184" s="34"/>
      <c r="L184" s="34"/>
      <c r="M184" s="34">
        <f t="shared" ref="M184:T184" si="39">SUM(M185)</f>
        <v>45</v>
      </c>
      <c r="N184" s="34">
        <f t="shared" si="39"/>
        <v>110</v>
      </c>
      <c r="O184" s="34">
        <f t="shared" si="39"/>
        <v>160</v>
      </c>
      <c r="P184" s="34">
        <f t="shared" si="39"/>
        <v>360</v>
      </c>
      <c r="Q184" s="34">
        <f t="shared" si="39"/>
        <v>30</v>
      </c>
      <c r="R184" s="34">
        <f t="shared" si="39"/>
        <v>0</v>
      </c>
      <c r="S184" s="34">
        <f t="shared" si="39"/>
        <v>30</v>
      </c>
      <c r="T184" s="34">
        <f t="shared" si="39"/>
        <v>0</v>
      </c>
      <c r="U184" s="40"/>
      <c r="V184" s="34"/>
      <c r="W184" s="34"/>
      <c r="X184" s="34"/>
    </row>
    <row r="185" s="20" customFormat="1" ht="220.5" spans="2:24">
      <c r="B185" s="33" t="s">
        <v>645</v>
      </c>
      <c r="C185" s="33" t="s">
        <v>646</v>
      </c>
      <c r="D185" s="33" t="s">
        <v>647</v>
      </c>
      <c r="E185" s="34" t="s">
        <v>226</v>
      </c>
      <c r="F185" s="34" t="s">
        <v>648</v>
      </c>
      <c r="G185" s="34">
        <v>1</v>
      </c>
      <c r="H185" s="34" t="s">
        <v>155</v>
      </c>
      <c r="I185" s="34" t="s">
        <v>649</v>
      </c>
      <c r="J185" s="34" t="s">
        <v>38</v>
      </c>
      <c r="K185" s="34" t="s">
        <v>38</v>
      </c>
      <c r="L185" s="34" t="s">
        <v>38</v>
      </c>
      <c r="M185" s="34">
        <v>45</v>
      </c>
      <c r="N185" s="34">
        <v>110</v>
      </c>
      <c r="O185" s="20">
        <v>160</v>
      </c>
      <c r="P185" s="34">
        <v>360</v>
      </c>
      <c r="Q185" s="44">
        <v>30</v>
      </c>
      <c r="R185" s="44"/>
      <c r="S185" s="44">
        <v>30</v>
      </c>
      <c r="T185" s="40"/>
      <c r="U185" s="40"/>
      <c r="V185" s="57" t="s">
        <v>155</v>
      </c>
      <c r="W185" s="34" t="s">
        <v>53</v>
      </c>
      <c r="X185" s="34" t="s">
        <v>157</v>
      </c>
    </row>
    <row r="186" s="20" customFormat="1" ht="315" spans="1:24">
      <c r="A186" s="20" t="e">
        <f>B186+1</f>
        <v>#VALUE!</v>
      </c>
      <c r="B186" s="33" t="s">
        <v>650</v>
      </c>
      <c r="C186" s="34"/>
      <c r="D186" s="35"/>
      <c r="E186" s="34"/>
      <c r="F186" s="35"/>
      <c r="G186" s="34">
        <v>0</v>
      </c>
      <c r="H186" s="34"/>
      <c r="I186" s="34"/>
      <c r="J186" s="34"/>
      <c r="K186" s="34"/>
      <c r="L186" s="34"/>
      <c r="M186" s="40"/>
      <c r="N186" s="40"/>
      <c r="O186" s="40"/>
      <c r="P186" s="40"/>
      <c r="Q186" s="40"/>
      <c r="R186" s="40"/>
      <c r="S186" s="40"/>
      <c r="T186" s="40"/>
      <c r="U186" s="40"/>
      <c r="V186" s="34"/>
      <c r="W186" s="34"/>
      <c r="X186" s="34"/>
    </row>
    <row r="187" s="20" customFormat="1" ht="94.5" spans="1:24">
      <c r="A187" s="20" t="e">
        <f>B187+1</f>
        <v>#VALUE!</v>
      </c>
      <c r="B187" s="33" t="s">
        <v>651</v>
      </c>
      <c r="C187" s="34"/>
      <c r="D187" s="35"/>
      <c r="E187" s="34"/>
      <c r="F187" s="35"/>
      <c r="G187" s="34">
        <f>G188+G189+G191+G193</f>
        <v>11</v>
      </c>
      <c r="H187" s="34"/>
      <c r="I187" s="34"/>
      <c r="J187" s="34"/>
      <c r="K187" s="34"/>
      <c r="L187" s="34"/>
      <c r="M187" s="34">
        <f>M188+M189+M191+M193</f>
        <v>4496</v>
      </c>
      <c r="N187" s="40">
        <f t="shared" ref="M187:U187" si="40">N188+N189+N191+N193</f>
        <v>12893</v>
      </c>
      <c r="O187" s="40">
        <v>1386</v>
      </c>
      <c r="P187" s="40">
        <f t="shared" si="40"/>
        <v>60663</v>
      </c>
      <c r="Q187" s="40">
        <f t="shared" si="40"/>
        <v>1465</v>
      </c>
      <c r="R187" s="40">
        <f t="shared" si="40"/>
        <v>420</v>
      </c>
      <c r="S187" s="40">
        <f t="shared" si="40"/>
        <v>0</v>
      </c>
      <c r="T187" s="40">
        <f t="shared" si="40"/>
        <v>155</v>
      </c>
      <c r="U187" s="40">
        <f t="shared" si="40"/>
        <v>890</v>
      </c>
      <c r="V187" s="34"/>
      <c r="W187" s="34"/>
      <c r="X187" s="34"/>
    </row>
    <row r="188" s="20" customFormat="1" ht="189" spans="1:24">
      <c r="A188" s="20" t="e">
        <f>B188+1</f>
        <v>#VALUE!</v>
      </c>
      <c r="B188" s="33" t="s">
        <v>652</v>
      </c>
      <c r="C188" s="34"/>
      <c r="D188" s="35"/>
      <c r="E188" s="34"/>
      <c r="F188" s="35"/>
      <c r="G188" s="34"/>
      <c r="H188" s="34"/>
      <c r="I188" s="34"/>
      <c r="J188" s="34"/>
      <c r="K188" s="34"/>
      <c r="L188" s="34"/>
      <c r="M188" s="40"/>
      <c r="N188" s="40"/>
      <c r="O188" s="40"/>
      <c r="P188" s="40"/>
      <c r="Q188" s="40"/>
      <c r="R188" s="40"/>
      <c r="S188" s="40"/>
      <c r="T188" s="40"/>
      <c r="U188" s="40"/>
      <c r="V188" s="34"/>
      <c r="W188" s="34"/>
      <c r="X188" s="34"/>
    </row>
    <row r="189" s="20" customFormat="1" ht="94.5" spans="1:24">
      <c r="A189" s="20" t="e">
        <f>B189+1</f>
        <v>#VALUE!</v>
      </c>
      <c r="B189" s="33" t="s">
        <v>653</v>
      </c>
      <c r="C189" s="34"/>
      <c r="D189" s="35"/>
      <c r="E189" s="34"/>
      <c r="F189" s="35"/>
      <c r="G189" s="34">
        <f>SUM(G190)</f>
        <v>1</v>
      </c>
      <c r="H189" s="34"/>
      <c r="I189" s="34"/>
      <c r="J189" s="34"/>
      <c r="K189" s="34"/>
      <c r="L189" s="34"/>
      <c r="M189" s="34">
        <f t="shared" ref="M189:U189" si="41">SUM(M190)</f>
        <v>35</v>
      </c>
      <c r="N189" s="34">
        <f t="shared" si="41"/>
        <v>120</v>
      </c>
      <c r="O189" s="34">
        <f t="shared" si="41"/>
        <v>120</v>
      </c>
      <c r="P189" s="34">
        <f t="shared" si="41"/>
        <v>430</v>
      </c>
      <c r="Q189" s="34">
        <f t="shared" si="41"/>
        <v>150</v>
      </c>
      <c r="R189" s="34">
        <f t="shared" si="41"/>
        <v>0</v>
      </c>
      <c r="S189" s="34">
        <f t="shared" si="41"/>
        <v>0</v>
      </c>
      <c r="T189" s="34">
        <f t="shared" si="41"/>
        <v>0</v>
      </c>
      <c r="U189" s="34">
        <f t="shared" si="41"/>
        <v>150</v>
      </c>
      <c r="V189" s="34"/>
      <c r="W189" s="34"/>
      <c r="X189" s="34"/>
    </row>
    <row r="190" s="20" customFormat="1" ht="189" spans="2:24">
      <c r="B190" s="33" t="s">
        <v>654</v>
      </c>
      <c r="C190" s="33" t="s">
        <v>655</v>
      </c>
      <c r="D190" s="37" t="s">
        <v>656</v>
      </c>
      <c r="E190" s="34" t="s">
        <v>207</v>
      </c>
      <c r="F190" s="35" t="s">
        <v>657</v>
      </c>
      <c r="G190" s="40">
        <v>1</v>
      </c>
      <c r="H190" s="33" t="s">
        <v>95</v>
      </c>
      <c r="I190" s="33" t="s">
        <v>273</v>
      </c>
      <c r="J190" s="34" t="s">
        <v>46</v>
      </c>
      <c r="K190" s="34" t="s">
        <v>38</v>
      </c>
      <c r="L190" s="34" t="s">
        <v>46</v>
      </c>
      <c r="M190" s="34">
        <v>35</v>
      </c>
      <c r="N190" s="34">
        <v>120</v>
      </c>
      <c r="O190" s="20">
        <v>120</v>
      </c>
      <c r="P190" s="34">
        <v>430</v>
      </c>
      <c r="Q190" s="44">
        <v>150</v>
      </c>
      <c r="R190" s="44"/>
      <c r="S190" s="44"/>
      <c r="T190" s="59"/>
      <c r="U190" s="44">
        <v>150</v>
      </c>
      <c r="V190" s="57" t="s">
        <v>95</v>
      </c>
      <c r="W190" s="34" t="s">
        <v>53</v>
      </c>
      <c r="X190" s="34" t="s">
        <v>47</v>
      </c>
    </row>
    <row r="191" s="20" customFormat="1" ht="94.5" spans="1:24">
      <c r="A191" s="20" t="e">
        <f>B191+1</f>
        <v>#VALUE!</v>
      </c>
      <c r="B191" s="33" t="s">
        <v>658</v>
      </c>
      <c r="C191" s="34"/>
      <c r="D191" s="35"/>
      <c r="E191" s="34"/>
      <c r="F191" s="35"/>
      <c r="G191" s="40">
        <f>SUM(G192)</f>
        <v>1</v>
      </c>
      <c r="H191" s="34"/>
      <c r="I191" s="34"/>
      <c r="J191" s="34"/>
      <c r="K191" s="34"/>
      <c r="L191" s="34"/>
      <c r="M191" s="40">
        <f t="shared" ref="M191:U191" si="42">SUM(M192)</f>
        <v>528</v>
      </c>
      <c r="N191" s="40">
        <f t="shared" si="42"/>
        <v>1570</v>
      </c>
      <c r="O191" s="40">
        <v>710</v>
      </c>
      <c r="P191" s="40">
        <f t="shared" si="42"/>
        <v>2132</v>
      </c>
      <c r="Q191" s="40">
        <f t="shared" si="42"/>
        <v>150</v>
      </c>
      <c r="R191" s="40">
        <f t="shared" si="42"/>
        <v>0</v>
      </c>
      <c r="S191" s="40">
        <f t="shared" si="42"/>
        <v>0</v>
      </c>
      <c r="T191" s="40">
        <f t="shared" si="42"/>
        <v>0</v>
      </c>
      <c r="U191" s="40">
        <f t="shared" si="42"/>
        <v>150</v>
      </c>
      <c r="V191" s="34"/>
      <c r="W191" s="34"/>
      <c r="X191" s="34"/>
    </row>
    <row r="192" s="20" customFormat="1" ht="378" spans="2:24">
      <c r="B192" s="33" t="s">
        <v>659</v>
      </c>
      <c r="C192" s="36" t="s">
        <v>660</v>
      </c>
      <c r="D192" s="36" t="s">
        <v>661</v>
      </c>
      <c r="E192" s="36" t="s">
        <v>662</v>
      </c>
      <c r="F192" s="36" t="s">
        <v>663</v>
      </c>
      <c r="G192" s="40">
        <v>1</v>
      </c>
      <c r="H192" s="33" t="s">
        <v>139</v>
      </c>
      <c r="I192" s="33" t="s">
        <v>664</v>
      </c>
      <c r="J192" s="34"/>
      <c r="K192" s="34"/>
      <c r="L192" s="34"/>
      <c r="M192" s="34">
        <v>528</v>
      </c>
      <c r="N192" s="34">
        <v>1570</v>
      </c>
      <c r="O192" s="20">
        <v>710</v>
      </c>
      <c r="P192" s="34">
        <v>2132</v>
      </c>
      <c r="Q192" s="44">
        <v>150</v>
      </c>
      <c r="R192" s="44"/>
      <c r="S192" s="44"/>
      <c r="T192" s="33"/>
      <c r="U192" s="44">
        <v>150</v>
      </c>
      <c r="V192" s="57" t="s">
        <v>139</v>
      </c>
      <c r="W192" s="58" t="s">
        <v>53</v>
      </c>
      <c r="X192" s="34" t="s">
        <v>141</v>
      </c>
    </row>
    <row r="193" s="20" customFormat="1" ht="94.5" spans="1:24">
      <c r="A193" s="20" t="e">
        <f>B193+1</f>
        <v>#VALUE!</v>
      </c>
      <c r="B193" s="33" t="s">
        <v>665</v>
      </c>
      <c r="C193" s="34"/>
      <c r="D193" s="35"/>
      <c r="E193" s="34"/>
      <c r="F193" s="35"/>
      <c r="G193" s="40">
        <f>SUM(G194:G202)</f>
        <v>9</v>
      </c>
      <c r="H193" s="34"/>
      <c r="I193" s="34"/>
      <c r="J193" s="34"/>
      <c r="K193" s="34"/>
      <c r="L193" s="34"/>
      <c r="M193" s="40">
        <f t="shared" ref="M193:U193" si="43">SUM(M194:M202)</f>
        <v>3933</v>
      </c>
      <c r="N193" s="40">
        <f t="shared" si="43"/>
        <v>11203</v>
      </c>
      <c r="O193" s="40">
        <f t="shared" si="43"/>
        <v>163867</v>
      </c>
      <c r="P193" s="40">
        <f t="shared" si="43"/>
        <v>58101</v>
      </c>
      <c r="Q193" s="40">
        <f t="shared" si="43"/>
        <v>1165</v>
      </c>
      <c r="R193" s="40">
        <f t="shared" si="43"/>
        <v>420</v>
      </c>
      <c r="S193" s="40">
        <f t="shared" si="43"/>
        <v>0</v>
      </c>
      <c r="T193" s="40">
        <f t="shared" si="43"/>
        <v>155</v>
      </c>
      <c r="U193" s="40">
        <f t="shared" si="43"/>
        <v>590</v>
      </c>
      <c r="V193" s="34"/>
      <c r="W193" s="34"/>
      <c r="X193" s="34"/>
    </row>
    <row r="194" s="20" customFormat="1" ht="283.5" spans="1:24">
      <c r="A194" s="20">
        <f>B194+1</f>
        <v>124</v>
      </c>
      <c r="B194" s="36">
        <v>123</v>
      </c>
      <c r="C194" s="34" t="s">
        <v>666</v>
      </c>
      <c r="D194" s="39" t="s">
        <v>667</v>
      </c>
      <c r="E194" s="34" t="s">
        <v>93</v>
      </c>
      <c r="F194" s="35" t="s">
        <v>668</v>
      </c>
      <c r="G194" s="34">
        <v>1</v>
      </c>
      <c r="H194" s="34" t="s">
        <v>36</v>
      </c>
      <c r="I194" s="34" t="s">
        <v>409</v>
      </c>
      <c r="J194" s="34" t="s">
        <v>38</v>
      </c>
      <c r="K194" s="34" t="s">
        <v>38</v>
      </c>
      <c r="L194" s="34" t="s">
        <v>38</v>
      </c>
      <c r="M194" s="34">
        <v>18</v>
      </c>
      <c r="N194" s="34">
        <v>25</v>
      </c>
      <c r="O194" s="43">
        <v>60</v>
      </c>
      <c r="P194" s="34">
        <v>171</v>
      </c>
      <c r="Q194" s="34">
        <v>120</v>
      </c>
      <c r="R194" s="34">
        <v>120</v>
      </c>
      <c r="S194" s="34"/>
      <c r="T194" s="40"/>
      <c r="U194" s="40"/>
      <c r="V194" s="34" t="s">
        <v>36</v>
      </c>
      <c r="W194" s="34" t="s">
        <v>36</v>
      </c>
      <c r="X194" s="34" t="s">
        <v>669</v>
      </c>
    </row>
    <row r="195" s="20" customFormat="1" ht="409.5" spans="1:24">
      <c r="A195" s="20">
        <f>B195+1</f>
        <v>125</v>
      </c>
      <c r="B195" s="36">
        <v>124</v>
      </c>
      <c r="C195" s="34" t="s">
        <v>670</v>
      </c>
      <c r="D195" s="39" t="s">
        <v>671</v>
      </c>
      <c r="E195" s="34" t="s">
        <v>546</v>
      </c>
      <c r="F195" s="39" t="s">
        <v>672</v>
      </c>
      <c r="G195" s="34">
        <v>1</v>
      </c>
      <c r="H195" s="34" t="s">
        <v>228</v>
      </c>
      <c r="I195" s="34" t="s">
        <v>516</v>
      </c>
      <c r="J195" s="34" t="s">
        <v>46</v>
      </c>
      <c r="K195" s="34" t="s">
        <v>38</v>
      </c>
      <c r="L195" s="34" t="s">
        <v>46</v>
      </c>
      <c r="M195" s="34">
        <v>184</v>
      </c>
      <c r="N195" s="34">
        <v>561</v>
      </c>
      <c r="O195" s="43">
        <v>445</v>
      </c>
      <c r="P195" s="34">
        <v>1762</v>
      </c>
      <c r="Q195" s="34">
        <v>150</v>
      </c>
      <c r="R195" s="34">
        <v>150</v>
      </c>
      <c r="S195" s="34"/>
      <c r="T195" s="40"/>
      <c r="U195" s="40"/>
      <c r="V195" s="34" t="s">
        <v>228</v>
      </c>
      <c r="W195" s="34" t="s">
        <v>228</v>
      </c>
      <c r="X195" s="34" t="s">
        <v>298</v>
      </c>
    </row>
    <row r="196" s="20" customFormat="1" ht="220.5" spans="1:24">
      <c r="A196" s="20">
        <f>B196+1</f>
        <v>126</v>
      </c>
      <c r="B196" s="36">
        <v>125</v>
      </c>
      <c r="C196" s="34" t="s">
        <v>673</v>
      </c>
      <c r="D196" s="39" t="s">
        <v>674</v>
      </c>
      <c r="E196" s="34" t="s">
        <v>88</v>
      </c>
      <c r="F196" s="39" t="s">
        <v>675</v>
      </c>
      <c r="G196" s="34">
        <v>1</v>
      </c>
      <c r="H196" s="34" t="s">
        <v>75</v>
      </c>
      <c r="I196" s="34" t="s">
        <v>76</v>
      </c>
      <c r="J196" s="34" t="s">
        <v>46</v>
      </c>
      <c r="K196" s="34" t="s">
        <v>38</v>
      </c>
      <c r="L196" s="34" t="s">
        <v>38</v>
      </c>
      <c r="M196" s="34">
        <v>60</v>
      </c>
      <c r="N196" s="34">
        <v>200</v>
      </c>
      <c r="O196" s="43">
        <v>107</v>
      </c>
      <c r="P196" s="34">
        <v>300</v>
      </c>
      <c r="Q196" s="34">
        <v>150</v>
      </c>
      <c r="R196" s="34">
        <v>150</v>
      </c>
      <c r="S196" s="34"/>
      <c r="T196" s="40"/>
      <c r="U196" s="40"/>
      <c r="V196" s="34" t="s">
        <v>75</v>
      </c>
      <c r="W196" s="34" t="s">
        <v>75</v>
      </c>
      <c r="X196" s="34" t="s">
        <v>97</v>
      </c>
    </row>
    <row r="197" s="20" customFormat="1" ht="346.5" spans="2:24">
      <c r="B197" s="36">
        <v>126</v>
      </c>
      <c r="C197" s="33" t="s">
        <v>676</v>
      </c>
      <c r="D197" s="37" t="s">
        <v>677</v>
      </c>
      <c r="E197" s="34" t="s">
        <v>207</v>
      </c>
      <c r="F197" s="34" t="s">
        <v>678</v>
      </c>
      <c r="G197" s="34">
        <v>1</v>
      </c>
      <c r="H197" s="33" t="s">
        <v>36</v>
      </c>
      <c r="I197" s="33" t="s">
        <v>191</v>
      </c>
      <c r="J197" s="34" t="s">
        <v>38</v>
      </c>
      <c r="K197" s="34" t="s">
        <v>38</v>
      </c>
      <c r="L197" s="34" t="s">
        <v>38</v>
      </c>
      <c r="M197" s="34">
        <v>16</v>
      </c>
      <c r="N197" s="34">
        <v>42</v>
      </c>
      <c r="O197" s="22">
        <v>630</v>
      </c>
      <c r="P197" s="34">
        <v>2000</v>
      </c>
      <c r="Q197" s="44">
        <v>100</v>
      </c>
      <c r="R197" s="44"/>
      <c r="S197" s="44"/>
      <c r="T197" s="44">
        <v>100</v>
      </c>
      <c r="U197" s="40"/>
      <c r="V197" s="34" t="s">
        <v>36</v>
      </c>
      <c r="W197" s="42" t="s">
        <v>53</v>
      </c>
      <c r="X197" s="34" t="s">
        <v>669</v>
      </c>
    </row>
    <row r="198" s="22" customFormat="1" ht="220.5" spans="1:24">
      <c r="A198" s="20"/>
      <c r="B198" s="36">
        <v>127</v>
      </c>
      <c r="C198" s="33" t="s">
        <v>679</v>
      </c>
      <c r="D198" s="37" t="s">
        <v>680</v>
      </c>
      <c r="E198" s="34" t="s">
        <v>160</v>
      </c>
      <c r="F198" s="35" t="s">
        <v>681</v>
      </c>
      <c r="G198" s="34">
        <v>1</v>
      </c>
      <c r="H198" s="34" t="s">
        <v>95</v>
      </c>
      <c r="I198" s="34" t="s">
        <v>96</v>
      </c>
      <c r="J198" s="34" t="s">
        <v>46</v>
      </c>
      <c r="K198" s="34" t="s">
        <v>38</v>
      </c>
      <c r="L198" s="34" t="s">
        <v>46</v>
      </c>
      <c r="M198" s="34">
        <v>40</v>
      </c>
      <c r="N198" s="34">
        <v>162</v>
      </c>
      <c r="O198" s="22">
        <v>76</v>
      </c>
      <c r="P198" s="34">
        <v>226</v>
      </c>
      <c r="Q198" s="44">
        <v>55</v>
      </c>
      <c r="R198" s="44"/>
      <c r="S198" s="44"/>
      <c r="T198" s="44">
        <v>55</v>
      </c>
      <c r="U198" s="40"/>
      <c r="V198" s="34" t="s">
        <v>95</v>
      </c>
      <c r="W198" s="42" t="s">
        <v>53</v>
      </c>
      <c r="X198" s="34" t="s">
        <v>47</v>
      </c>
    </row>
    <row r="199" s="22" customFormat="1" ht="378" spans="1:24">
      <c r="A199" s="20"/>
      <c r="B199" s="36">
        <v>128</v>
      </c>
      <c r="C199" s="34" t="s">
        <v>682</v>
      </c>
      <c r="D199" s="34" t="s">
        <v>683</v>
      </c>
      <c r="E199" s="34" t="s">
        <v>149</v>
      </c>
      <c r="F199" s="39" t="s">
        <v>684</v>
      </c>
      <c r="G199" s="34">
        <v>1</v>
      </c>
      <c r="H199" s="34" t="s">
        <v>67</v>
      </c>
      <c r="I199" s="34" t="s">
        <v>685</v>
      </c>
      <c r="J199" s="34" t="s">
        <v>38</v>
      </c>
      <c r="K199" s="34" t="s">
        <v>38</v>
      </c>
      <c r="L199" s="34" t="s">
        <v>38</v>
      </c>
      <c r="M199" s="36">
        <v>2426</v>
      </c>
      <c r="N199" s="36">
        <v>6596</v>
      </c>
      <c r="O199" s="22">
        <v>160700</v>
      </c>
      <c r="P199" s="36">
        <v>48230</v>
      </c>
      <c r="Q199" s="44">
        <v>220</v>
      </c>
      <c r="R199" s="44"/>
      <c r="S199" s="44"/>
      <c r="T199" s="44"/>
      <c r="U199" s="44">
        <v>220</v>
      </c>
      <c r="V199" s="34" t="s">
        <v>67</v>
      </c>
      <c r="W199" s="42" t="s">
        <v>53</v>
      </c>
      <c r="X199" s="34" t="s">
        <v>47</v>
      </c>
    </row>
    <row r="200" s="22" customFormat="1" ht="315" spans="1:24">
      <c r="A200" s="20"/>
      <c r="B200" s="36">
        <v>129</v>
      </c>
      <c r="C200" s="33" t="s">
        <v>686</v>
      </c>
      <c r="D200" s="33" t="s">
        <v>687</v>
      </c>
      <c r="E200" s="34" t="s">
        <v>558</v>
      </c>
      <c r="F200" s="33" t="s">
        <v>688</v>
      </c>
      <c r="G200" s="34">
        <v>1</v>
      </c>
      <c r="H200" s="33" t="s">
        <v>228</v>
      </c>
      <c r="I200" s="33" t="s">
        <v>465</v>
      </c>
      <c r="J200" s="34" t="s">
        <v>46</v>
      </c>
      <c r="K200" s="34" t="s">
        <v>38</v>
      </c>
      <c r="L200" s="34" t="s">
        <v>38</v>
      </c>
      <c r="M200" s="33">
        <v>160</v>
      </c>
      <c r="N200" s="33">
        <v>485</v>
      </c>
      <c r="O200" s="22">
        <v>370</v>
      </c>
      <c r="P200" s="33">
        <v>1200</v>
      </c>
      <c r="Q200" s="44">
        <v>220</v>
      </c>
      <c r="R200" s="44"/>
      <c r="S200" s="44"/>
      <c r="T200" s="44"/>
      <c r="U200" s="44">
        <v>220</v>
      </c>
      <c r="V200" s="34" t="s">
        <v>228</v>
      </c>
      <c r="W200" s="42" t="s">
        <v>53</v>
      </c>
      <c r="X200" s="34" t="s">
        <v>47</v>
      </c>
    </row>
    <row r="201" s="20" customFormat="1" ht="189" spans="2:24">
      <c r="B201" s="36">
        <v>130</v>
      </c>
      <c r="C201" s="34" t="s">
        <v>689</v>
      </c>
      <c r="D201" s="34" t="s">
        <v>690</v>
      </c>
      <c r="E201" s="34" t="s">
        <v>160</v>
      </c>
      <c r="F201" s="34" t="s">
        <v>691</v>
      </c>
      <c r="G201" s="34">
        <v>1</v>
      </c>
      <c r="H201" s="34" t="s">
        <v>44</v>
      </c>
      <c r="I201" s="34" t="s">
        <v>692</v>
      </c>
      <c r="J201" s="34" t="s">
        <v>46</v>
      </c>
      <c r="K201" s="34" t="s">
        <v>38</v>
      </c>
      <c r="L201" s="34" t="s">
        <v>46</v>
      </c>
      <c r="M201" s="34">
        <v>750</v>
      </c>
      <c r="N201" s="34">
        <v>2160</v>
      </c>
      <c r="O201" s="22">
        <v>1200</v>
      </c>
      <c r="P201" s="34">
        <v>3240</v>
      </c>
      <c r="Q201" s="44">
        <v>100</v>
      </c>
      <c r="R201" s="44"/>
      <c r="S201" s="44"/>
      <c r="T201" s="44"/>
      <c r="U201" s="44">
        <v>100</v>
      </c>
      <c r="V201" s="34" t="s">
        <v>44</v>
      </c>
      <c r="W201" s="42" t="s">
        <v>53</v>
      </c>
      <c r="X201" s="34" t="s">
        <v>693</v>
      </c>
    </row>
    <row r="202" s="22" customFormat="1" ht="409.5" spans="1:24">
      <c r="A202" s="20"/>
      <c r="B202" s="36">
        <v>131</v>
      </c>
      <c r="C202" s="36" t="s">
        <v>694</v>
      </c>
      <c r="D202" s="42" t="s">
        <v>695</v>
      </c>
      <c r="E202" s="34" t="s">
        <v>144</v>
      </c>
      <c r="F202" s="39" t="s">
        <v>696</v>
      </c>
      <c r="G202" s="34">
        <v>1</v>
      </c>
      <c r="H202" s="34" t="s">
        <v>115</v>
      </c>
      <c r="I202" s="34" t="s">
        <v>572</v>
      </c>
      <c r="J202" s="34" t="s">
        <v>46</v>
      </c>
      <c r="K202" s="34" t="s">
        <v>46</v>
      </c>
      <c r="L202" s="34" t="s">
        <v>38</v>
      </c>
      <c r="M202" s="34">
        <v>279</v>
      </c>
      <c r="N202" s="34">
        <v>972</v>
      </c>
      <c r="O202" s="22">
        <v>279</v>
      </c>
      <c r="P202" s="34">
        <v>972</v>
      </c>
      <c r="Q202" s="44">
        <v>50</v>
      </c>
      <c r="R202" s="44"/>
      <c r="S202" s="44"/>
      <c r="T202" s="44"/>
      <c r="U202" s="44">
        <v>50</v>
      </c>
      <c r="V202" s="34" t="s">
        <v>115</v>
      </c>
      <c r="W202" s="42" t="s">
        <v>53</v>
      </c>
      <c r="X202" s="34" t="s">
        <v>697</v>
      </c>
    </row>
    <row r="203" s="20" customFormat="1" ht="94.5" spans="1:24">
      <c r="A203" s="20" t="e">
        <f t="shared" ref="A203:A209" si="44">B203+1</f>
        <v>#VALUE!</v>
      </c>
      <c r="B203" s="36" t="s">
        <v>698</v>
      </c>
      <c r="C203" s="36"/>
      <c r="D203" s="35"/>
      <c r="E203" s="34"/>
      <c r="F203" s="35"/>
      <c r="G203" s="34">
        <v>0</v>
      </c>
      <c r="H203" s="34"/>
      <c r="I203" s="34"/>
      <c r="J203" s="34"/>
      <c r="K203" s="34"/>
      <c r="L203" s="34"/>
      <c r="M203" s="40"/>
      <c r="N203" s="40"/>
      <c r="O203" s="40"/>
      <c r="P203" s="40"/>
      <c r="Q203" s="40"/>
      <c r="R203" s="40"/>
      <c r="S203" s="40"/>
      <c r="T203" s="40"/>
      <c r="U203" s="40"/>
      <c r="V203" s="34"/>
      <c r="W203" s="34"/>
      <c r="X203" s="34"/>
    </row>
    <row r="204" s="20" customFormat="1" ht="94.5" spans="1:24">
      <c r="A204" s="20" t="e">
        <f t="shared" si="44"/>
        <v>#VALUE!</v>
      </c>
      <c r="B204" s="33" t="s">
        <v>699</v>
      </c>
      <c r="C204" s="34"/>
      <c r="D204" s="35"/>
      <c r="E204" s="34"/>
      <c r="F204" s="35"/>
      <c r="G204" s="34">
        <v>0</v>
      </c>
      <c r="H204" s="34"/>
      <c r="I204" s="34"/>
      <c r="J204" s="34"/>
      <c r="K204" s="34"/>
      <c r="L204" s="34"/>
      <c r="M204" s="34"/>
      <c r="N204" s="34"/>
      <c r="O204" s="34"/>
      <c r="P204" s="34"/>
      <c r="Q204" s="34"/>
      <c r="R204" s="34"/>
      <c r="S204" s="34"/>
      <c r="T204" s="34"/>
      <c r="U204" s="34"/>
      <c r="V204" s="34"/>
      <c r="W204" s="34"/>
      <c r="X204" s="34"/>
    </row>
    <row r="205" s="20" customFormat="1" ht="189" spans="1:24">
      <c r="A205" s="20" t="e">
        <f t="shared" si="44"/>
        <v>#VALUE!</v>
      </c>
      <c r="B205" s="33" t="s">
        <v>700</v>
      </c>
      <c r="C205" s="34"/>
      <c r="D205" s="35"/>
      <c r="E205" s="34"/>
      <c r="F205" s="35"/>
      <c r="G205" s="34">
        <v>0</v>
      </c>
      <c r="H205" s="34"/>
      <c r="I205" s="34"/>
      <c r="J205" s="34"/>
      <c r="K205" s="34"/>
      <c r="L205" s="34"/>
      <c r="M205" s="34"/>
      <c r="N205" s="34"/>
      <c r="O205" s="34"/>
      <c r="P205" s="34"/>
      <c r="Q205" s="34"/>
      <c r="R205" s="34"/>
      <c r="S205" s="34"/>
      <c r="T205" s="34"/>
      <c r="U205" s="34"/>
      <c r="V205" s="34"/>
      <c r="W205" s="34"/>
      <c r="X205" s="34"/>
    </row>
    <row r="206" s="21" customFormat="1" ht="94.5" spans="1:24">
      <c r="A206" s="20" t="e">
        <f t="shared" si="44"/>
        <v>#VALUE!</v>
      </c>
      <c r="B206" s="29" t="s">
        <v>701</v>
      </c>
      <c r="C206" s="29"/>
      <c r="D206" s="31"/>
      <c r="E206" s="29"/>
      <c r="F206" s="31"/>
      <c r="G206" s="29">
        <f>SUM(G207)</f>
        <v>1</v>
      </c>
      <c r="H206" s="29"/>
      <c r="I206" s="29"/>
      <c r="J206" s="29"/>
      <c r="K206" s="29"/>
      <c r="L206" s="29"/>
      <c r="M206" s="29">
        <f>SUM(M207)</f>
        <v>0</v>
      </c>
      <c r="N206" s="29">
        <f>SUM(N207)</f>
        <v>0</v>
      </c>
      <c r="O206" s="29">
        <f t="shared" ref="M206:U206" si="45">SUM(O207)</f>
        <v>0</v>
      </c>
      <c r="P206" s="29">
        <f t="shared" si="45"/>
        <v>0</v>
      </c>
      <c r="Q206" s="29">
        <f t="shared" si="45"/>
        <v>200</v>
      </c>
      <c r="R206" s="29">
        <f t="shared" si="45"/>
        <v>0</v>
      </c>
      <c r="S206" s="29">
        <f t="shared" si="45"/>
        <v>0</v>
      </c>
      <c r="T206" s="29">
        <f t="shared" si="45"/>
        <v>0</v>
      </c>
      <c r="U206" s="29">
        <f t="shared" si="45"/>
        <v>200</v>
      </c>
      <c r="V206" s="29"/>
      <c r="W206" s="29"/>
      <c r="X206" s="29"/>
    </row>
    <row r="207" s="20" customFormat="1" ht="94.5" spans="1:24">
      <c r="A207" s="20" t="e">
        <f t="shared" si="44"/>
        <v>#VALUE!</v>
      </c>
      <c r="B207" s="33" t="s">
        <v>702</v>
      </c>
      <c r="C207" s="34"/>
      <c r="D207" s="35"/>
      <c r="E207" s="34"/>
      <c r="F207" s="35"/>
      <c r="G207" s="34">
        <f>G208+G209</f>
        <v>1</v>
      </c>
      <c r="H207" s="34"/>
      <c r="I207" s="34"/>
      <c r="J207" s="34"/>
      <c r="K207" s="34"/>
      <c r="L207" s="34"/>
      <c r="M207" s="34">
        <f t="shared" ref="M207:U207" si="46">M208+M209</f>
        <v>0</v>
      </c>
      <c r="N207" s="34">
        <f t="shared" si="46"/>
        <v>0</v>
      </c>
      <c r="O207" s="34">
        <f t="shared" si="46"/>
        <v>0</v>
      </c>
      <c r="P207" s="34">
        <f t="shared" si="46"/>
        <v>0</v>
      </c>
      <c r="Q207" s="34">
        <f t="shared" si="46"/>
        <v>200</v>
      </c>
      <c r="R207" s="34">
        <f t="shared" si="46"/>
        <v>0</v>
      </c>
      <c r="S207" s="34">
        <f t="shared" si="46"/>
        <v>0</v>
      </c>
      <c r="T207" s="34">
        <f t="shared" si="46"/>
        <v>0</v>
      </c>
      <c r="U207" s="34">
        <f t="shared" si="46"/>
        <v>200</v>
      </c>
      <c r="V207" s="34"/>
      <c r="W207" s="34"/>
      <c r="X207" s="34"/>
    </row>
    <row r="208" s="20" customFormat="1" ht="94.5" spans="1:24">
      <c r="A208" s="20" t="e">
        <f t="shared" si="44"/>
        <v>#VALUE!</v>
      </c>
      <c r="B208" s="33" t="s">
        <v>703</v>
      </c>
      <c r="C208" s="34"/>
      <c r="D208" s="35"/>
      <c r="E208" s="34"/>
      <c r="F208" s="35"/>
      <c r="G208" s="34">
        <v>0</v>
      </c>
      <c r="H208" s="34"/>
      <c r="I208" s="34"/>
      <c r="J208" s="34"/>
      <c r="K208" s="34"/>
      <c r="L208" s="34"/>
      <c r="M208" s="34"/>
      <c r="N208" s="34"/>
      <c r="O208" s="34"/>
      <c r="P208" s="34"/>
      <c r="Q208" s="34"/>
      <c r="R208" s="34"/>
      <c r="S208" s="34"/>
      <c r="T208" s="34"/>
      <c r="U208" s="34"/>
      <c r="V208" s="34"/>
      <c r="W208" s="34"/>
      <c r="X208" s="34"/>
    </row>
    <row r="209" s="20" customFormat="1" ht="189" spans="1:24">
      <c r="A209" s="20" t="e">
        <f t="shared" si="44"/>
        <v>#VALUE!</v>
      </c>
      <c r="B209" s="33" t="s">
        <v>704</v>
      </c>
      <c r="C209" s="34"/>
      <c r="D209" s="35"/>
      <c r="E209" s="34"/>
      <c r="F209" s="35"/>
      <c r="G209" s="34">
        <f>SUM(G210)</f>
        <v>1</v>
      </c>
      <c r="H209" s="34"/>
      <c r="I209" s="34"/>
      <c r="J209" s="34"/>
      <c r="K209" s="34"/>
      <c r="L209" s="34"/>
      <c r="M209" s="34">
        <f t="shared" ref="M209:U209" si="47">SUM(M210)</f>
        <v>0</v>
      </c>
      <c r="N209" s="34">
        <f t="shared" si="47"/>
        <v>0</v>
      </c>
      <c r="O209" s="34">
        <f t="shared" si="47"/>
        <v>0</v>
      </c>
      <c r="P209" s="34">
        <f t="shared" si="47"/>
        <v>0</v>
      </c>
      <c r="Q209" s="34">
        <f t="shared" si="47"/>
        <v>200</v>
      </c>
      <c r="R209" s="34">
        <f t="shared" si="47"/>
        <v>0</v>
      </c>
      <c r="S209" s="34">
        <f t="shared" si="47"/>
        <v>0</v>
      </c>
      <c r="T209" s="34">
        <f t="shared" si="47"/>
        <v>0</v>
      </c>
      <c r="U209" s="34">
        <f t="shared" si="47"/>
        <v>200</v>
      </c>
      <c r="V209" s="34"/>
      <c r="W209" s="34"/>
      <c r="X209" s="34"/>
    </row>
    <row r="210" s="21" customFormat="1" ht="157.5" spans="1:24">
      <c r="A210" s="20"/>
      <c r="B210" s="29">
        <v>132</v>
      </c>
      <c r="C210" s="34" t="s">
        <v>705</v>
      </c>
      <c r="D210" s="42" t="s">
        <v>706</v>
      </c>
      <c r="E210" s="34" t="s">
        <v>621</v>
      </c>
      <c r="F210" s="39" t="s">
        <v>707</v>
      </c>
      <c r="G210" s="29">
        <v>1</v>
      </c>
      <c r="H210" s="34" t="s">
        <v>708</v>
      </c>
      <c r="I210" s="34" t="s">
        <v>709</v>
      </c>
      <c r="J210" s="34" t="s">
        <v>46</v>
      </c>
      <c r="K210" s="34" t="s">
        <v>38</v>
      </c>
      <c r="L210" s="34" t="s">
        <v>38</v>
      </c>
      <c r="M210" s="34" t="s">
        <v>710</v>
      </c>
      <c r="N210" s="34" t="s">
        <v>711</v>
      </c>
      <c r="O210" s="21" t="s">
        <v>710</v>
      </c>
      <c r="P210" s="34" t="s">
        <v>711</v>
      </c>
      <c r="Q210" s="44">
        <v>200</v>
      </c>
      <c r="R210" s="65"/>
      <c r="S210" s="44"/>
      <c r="T210" s="44"/>
      <c r="U210" s="44">
        <v>200</v>
      </c>
      <c r="V210" s="34" t="s">
        <v>712</v>
      </c>
      <c r="W210" s="34" t="s">
        <v>712</v>
      </c>
      <c r="X210" s="29" t="s">
        <v>61</v>
      </c>
    </row>
    <row r="211" s="21" customFormat="1" ht="94.5" spans="1:24">
      <c r="A211" s="20" t="e">
        <f t="shared" ref="A211:A216" si="48">B211+1</f>
        <v>#VALUE!</v>
      </c>
      <c r="B211" s="29" t="s">
        <v>713</v>
      </c>
      <c r="C211" s="29"/>
      <c r="D211" s="31"/>
      <c r="E211" s="29"/>
      <c r="F211" s="31"/>
      <c r="G211" s="29">
        <f>G212+G214</f>
        <v>2</v>
      </c>
      <c r="H211" s="29"/>
      <c r="I211" s="29"/>
      <c r="J211" s="29"/>
      <c r="K211" s="29"/>
      <c r="L211" s="29"/>
      <c r="M211" s="29">
        <f t="shared" ref="M211:U211" si="49">M212+M214</f>
        <v>2052</v>
      </c>
      <c r="N211" s="29">
        <f t="shared" si="49"/>
        <v>2052</v>
      </c>
      <c r="O211" s="29">
        <f t="shared" si="49"/>
        <v>2052</v>
      </c>
      <c r="P211" s="29">
        <f t="shared" si="49"/>
        <v>2052</v>
      </c>
      <c r="Q211" s="29">
        <f t="shared" si="49"/>
        <v>727</v>
      </c>
      <c r="R211" s="29">
        <f t="shared" si="49"/>
        <v>111</v>
      </c>
      <c r="S211" s="29">
        <f t="shared" si="49"/>
        <v>484</v>
      </c>
      <c r="T211" s="29">
        <f t="shared" si="49"/>
        <v>132</v>
      </c>
      <c r="U211" s="29">
        <f t="shared" si="49"/>
        <v>0</v>
      </c>
      <c r="V211" s="29"/>
      <c r="W211" s="29"/>
      <c r="X211" s="29"/>
    </row>
    <row r="212" s="20" customFormat="1" spans="1:24">
      <c r="A212" s="20" t="e">
        <f t="shared" si="48"/>
        <v>#VALUE!</v>
      </c>
      <c r="B212" s="34" t="s">
        <v>714</v>
      </c>
      <c r="C212" s="34"/>
      <c r="D212" s="35"/>
      <c r="E212" s="34"/>
      <c r="F212" s="35"/>
      <c r="G212" s="34">
        <v>0</v>
      </c>
      <c r="H212" s="34"/>
      <c r="I212" s="34"/>
      <c r="J212" s="34"/>
      <c r="K212" s="34"/>
      <c r="L212" s="34"/>
      <c r="M212" s="34"/>
      <c r="N212" s="34"/>
      <c r="O212" s="34"/>
      <c r="P212" s="34"/>
      <c r="Q212" s="34"/>
      <c r="R212" s="34"/>
      <c r="S212" s="34"/>
      <c r="T212" s="34"/>
      <c r="U212" s="34"/>
      <c r="V212" s="34"/>
      <c r="W212" s="34"/>
      <c r="X212" s="34"/>
    </row>
    <row r="213" s="20" customFormat="1" ht="220.5" spans="1:24">
      <c r="A213" s="20" t="e">
        <f t="shared" si="48"/>
        <v>#VALUE!</v>
      </c>
      <c r="B213" s="33" t="s">
        <v>715</v>
      </c>
      <c r="C213" s="34"/>
      <c r="D213" s="35"/>
      <c r="E213" s="34"/>
      <c r="F213" s="35"/>
      <c r="G213" s="34">
        <v>0</v>
      </c>
      <c r="H213" s="34"/>
      <c r="I213" s="34"/>
      <c r="J213" s="34"/>
      <c r="K213" s="34"/>
      <c r="L213" s="34"/>
      <c r="M213" s="34"/>
      <c r="N213" s="34"/>
      <c r="O213" s="34"/>
      <c r="P213" s="34"/>
      <c r="Q213" s="34"/>
      <c r="R213" s="34"/>
      <c r="S213" s="34"/>
      <c r="T213" s="34"/>
      <c r="U213" s="34"/>
      <c r="V213" s="34"/>
      <c r="W213" s="34"/>
      <c r="X213" s="34"/>
    </row>
    <row r="214" s="20" customFormat="1" spans="1:24">
      <c r="A214" s="20" t="e">
        <f t="shared" si="48"/>
        <v>#VALUE!</v>
      </c>
      <c r="B214" s="34" t="s">
        <v>716</v>
      </c>
      <c r="C214" s="34"/>
      <c r="D214" s="35"/>
      <c r="E214" s="34"/>
      <c r="F214" s="35"/>
      <c r="G214" s="34">
        <f>G215+G218</f>
        <v>2</v>
      </c>
      <c r="H214" s="34"/>
      <c r="I214" s="34"/>
      <c r="J214" s="34"/>
      <c r="K214" s="34"/>
      <c r="L214" s="34"/>
      <c r="M214" s="34">
        <f>M215+M218</f>
        <v>2052</v>
      </c>
      <c r="N214" s="34">
        <f t="shared" ref="N214:U214" si="50">N215+N218</f>
        <v>2052</v>
      </c>
      <c r="O214" s="34">
        <f t="shared" si="50"/>
        <v>2052</v>
      </c>
      <c r="P214" s="34">
        <f t="shared" si="50"/>
        <v>2052</v>
      </c>
      <c r="Q214" s="34">
        <f t="shared" si="50"/>
        <v>727</v>
      </c>
      <c r="R214" s="34">
        <f t="shared" si="50"/>
        <v>111</v>
      </c>
      <c r="S214" s="34">
        <f t="shared" si="50"/>
        <v>484</v>
      </c>
      <c r="T214" s="34">
        <f t="shared" si="50"/>
        <v>132</v>
      </c>
      <c r="U214" s="34">
        <f t="shared" si="50"/>
        <v>0</v>
      </c>
      <c r="V214" s="34"/>
      <c r="W214" s="34"/>
      <c r="X214" s="34"/>
    </row>
    <row r="215" s="20" customFormat="1" ht="157.5" spans="1:24">
      <c r="A215" s="20" t="e">
        <f t="shared" si="48"/>
        <v>#VALUE!</v>
      </c>
      <c r="B215" s="33" t="s">
        <v>717</v>
      </c>
      <c r="C215" s="34"/>
      <c r="D215" s="35"/>
      <c r="E215" s="34"/>
      <c r="F215" s="35"/>
      <c r="G215" s="34">
        <f>SUM(G216:G217)</f>
        <v>2</v>
      </c>
      <c r="H215" s="34"/>
      <c r="I215" s="34"/>
      <c r="J215" s="34"/>
      <c r="K215" s="34"/>
      <c r="L215" s="34"/>
      <c r="M215" s="34">
        <f t="shared" ref="M215:U215" si="51">SUM(M216:M217)</f>
        <v>2052</v>
      </c>
      <c r="N215" s="34">
        <f t="shared" si="51"/>
        <v>2052</v>
      </c>
      <c r="O215" s="34">
        <f t="shared" si="51"/>
        <v>2052</v>
      </c>
      <c r="P215" s="34">
        <f t="shared" si="51"/>
        <v>2052</v>
      </c>
      <c r="Q215" s="34">
        <f t="shared" si="51"/>
        <v>727</v>
      </c>
      <c r="R215" s="34">
        <f t="shared" si="51"/>
        <v>111</v>
      </c>
      <c r="S215" s="34">
        <f t="shared" si="51"/>
        <v>484</v>
      </c>
      <c r="T215" s="34">
        <f t="shared" si="51"/>
        <v>132</v>
      </c>
      <c r="U215" s="34">
        <f t="shared" si="51"/>
        <v>0</v>
      </c>
      <c r="V215" s="34"/>
      <c r="W215" s="34"/>
      <c r="X215" s="34"/>
    </row>
    <row r="216" s="20" customFormat="1" ht="157.5" spans="1:24">
      <c r="A216" s="20">
        <f t="shared" si="48"/>
        <v>134</v>
      </c>
      <c r="B216" s="36">
        <v>133</v>
      </c>
      <c r="C216" s="33" t="s">
        <v>718</v>
      </c>
      <c r="D216" s="38" t="s">
        <v>719</v>
      </c>
      <c r="E216" s="34" t="s">
        <v>80</v>
      </c>
      <c r="F216" s="35" t="s">
        <v>720</v>
      </c>
      <c r="G216" s="34">
        <v>1</v>
      </c>
      <c r="H216" s="33" t="s">
        <v>377</v>
      </c>
      <c r="I216" s="33" t="s">
        <v>378</v>
      </c>
      <c r="J216" s="34" t="s">
        <v>46</v>
      </c>
      <c r="K216" s="34" t="s">
        <v>38</v>
      </c>
      <c r="L216" s="34" t="s">
        <v>38</v>
      </c>
      <c r="M216" s="34">
        <v>1026</v>
      </c>
      <c r="N216" s="34">
        <v>1026</v>
      </c>
      <c r="O216" s="43">
        <v>1026</v>
      </c>
      <c r="P216" s="34">
        <v>1026</v>
      </c>
      <c r="Q216" s="44">
        <v>308</v>
      </c>
      <c r="R216" s="44"/>
      <c r="S216" s="44">
        <v>308</v>
      </c>
      <c r="T216" s="34"/>
      <c r="U216" s="34"/>
      <c r="V216" s="34" t="s">
        <v>69</v>
      </c>
      <c r="W216" s="34" t="s">
        <v>69</v>
      </c>
      <c r="X216" s="34" t="s">
        <v>721</v>
      </c>
    </row>
    <row r="217" s="22" customFormat="1" ht="157.5" spans="1:24">
      <c r="A217" s="20"/>
      <c r="B217" s="36">
        <v>134</v>
      </c>
      <c r="C217" s="33" t="s">
        <v>722</v>
      </c>
      <c r="D217" s="38" t="s">
        <v>719</v>
      </c>
      <c r="E217" s="34" t="s">
        <v>80</v>
      </c>
      <c r="F217" s="35" t="s">
        <v>720</v>
      </c>
      <c r="G217" s="34">
        <v>1</v>
      </c>
      <c r="H217" s="33" t="s">
        <v>377</v>
      </c>
      <c r="I217" s="33" t="s">
        <v>378</v>
      </c>
      <c r="J217" s="34" t="s">
        <v>46</v>
      </c>
      <c r="K217" s="34" t="s">
        <v>38</v>
      </c>
      <c r="L217" s="34" t="s">
        <v>38</v>
      </c>
      <c r="M217" s="34">
        <v>1026</v>
      </c>
      <c r="N217" s="34">
        <v>1026</v>
      </c>
      <c r="O217" s="43">
        <v>1026</v>
      </c>
      <c r="P217" s="34">
        <v>1026</v>
      </c>
      <c r="Q217" s="44">
        <f>R217+S217+T217</f>
        <v>419</v>
      </c>
      <c r="R217" s="44">
        <v>111</v>
      </c>
      <c r="S217" s="44">
        <v>176</v>
      </c>
      <c r="T217" s="34">
        <v>132</v>
      </c>
      <c r="U217" s="34"/>
      <c r="V217" s="34" t="s">
        <v>69</v>
      </c>
      <c r="W217" s="34" t="s">
        <v>69</v>
      </c>
      <c r="X217" s="34" t="s">
        <v>721</v>
      </c>
    </row>
    <row r="218" s="20" customFormat="1" ht="94.5" spans="1:24">
      <c r="A218" s="20" t="e">
        <f t="shared" ref="A218:A225" si="52">B218+1</f>
        <v>#VALUE!</v>
      </c>
      <c r="B218" s="33" t="s">
        <v>723</v>
      </c>
      <c r="C218" s="34"/>
      <c r="D218" s="35"/>
      <c r="E218" s="34"/>
      <c r="F218" s="35"/>
      <c r="G218" s="34">
        <v>0</v>
      </c>
      <c r="H218" s="34"/>
      <c r="I218" s="34"/>
      <c r="J218" s="34"/>
      <c r="K218" s="34"/>
      <c r="L218" s="34"/>
      <c r="M218" s="34"/>
      <c r="N218" s="34"/>
      <c r="O218" s="34"/>
      <c r="P218" s="34"/>
      <c r="Q218" s="34"/>
      <c r="R218" s="34"/>
      <c r="S218" s="34"/>
      <c r="T218" s="34"/>
      <c r="U218" s="34"/>
      <c r="V218" s="34"/>
      <c r="W218" s="34"/>
      <c r="X218" s="34"/>
    </row>
    <row r="219" s="21" customFormat="1" ht="157.5" spans="1:24">
      <c r="A219" s="20" t="e">
        <f t="shared" si="52"/>
        <v>#VALUE!</v>
      </c>
      <c r="B219" s="29" t="s">
        <v>724</v>
      </c>
      <c r="C219" s="29"/>
      <c r="D219" s="31"/>
      <c r="E219" s="29"/>
      <c r="F219" s="31"/>
      <c r="G219" s="29">
        <v>0</v>
      </c>
      <c r="H219" s="29"/>
      <c r="I219" s="29"/>
      <c r="J219" s="29"/>
      <c r="K219" s="29"/>
      <c r="L219" s="29"/>
      <c r="M219" s="29"/>
      <c r="N219" s="29"/>
      <c r="O219" s="29"/>
      <c r="P219" s="29"/>
      <c r="Q219" s="29">
        <f>SUM(Q220)</f>
        <v>0</v>
      </c>
      <c r="R219" s="29">
        <f>SUM(R220)</f>
        <v>0</v>
      </c>
      <c r="S219" s="29">
        <f>SUM(S220)</f>
        <v>0</v>
      </c>
      <c r="T219" s="29">
        <f>SUM(T220)</f>
        <v>0</v>
      </c>
      <c r="U219" s="29">
        <f>SUM(U220)</f>
        <v>0</v>
      </c>
      <c r="V219" s="29"/>
      <c r="W219" s="29"/>
      <c r="X219" s="29"/>
    </row>
    <row r="220" s="20" customFormat="1" ht="63" spans="1:24">
      <c r="A220" s="20" t="e">
        <f t="shared" si="52"/>
        <v>#VALUE!</v>
      </c>
      <c r="B220" s="34" t="s">
        <v>725</v>
      </c>
      <c r="C220" s="34"/>
      <c r="D220" s="35"/>
      <c r="E220" s="34"/>
      <c r="F220" s="35"/>
      <c r="G220" s="34">
        <v>0</v>
      </c>
      <c r="H220" s="34"/>
      <c r="I220" s="34"/>
      <c r="J220" s="34"/>
      <c r="K220" s="34"/>
      <c r="L220" s="34"/>
      <c r="M220" s="34"/>
      <c r="N220" s="34"/>
      <c r="O220" s="34"/>
      <c r="P220" s="34"/>
      <c r="Q220" s="34"/>
      <c r="R220" s="34"/>
      <c r="S220" s="34"/>
      <c r="T220" s="34"/>
      <c r="U220" s="34"/>
      <c r="V220" s="34"/>
      <c r="W220" s="34"/>
      <c r="X220" s="34"/>
    </row>
    <row r="221" s="21" customFormat="1" ht="94.5" spans="1:24">
      <c r="A221" s="20" t="e">
        <f t="shared" si="52"/>
        <v>#VALUE!</v>
      </c>
      <c r="B221" s="29" t="s">
        <v>726</v>
      </c>
      <c r="C221" s="29"/>
      <c r="D221" s="31"/>
      <c r="E221" s="29"/>
      <c r="F221" s="31"/>
      <c r="G221" s="29">
        <f>G222</f>
        <v>2</v>
      </c>
      <c r="H221" s="29"/>
      <c r="I221" s="29"/>
      <c r="J221" s="29"/>
      <c r="K221" s="29"/>
      <c r="L221" s="29"/>
      <c r="M221" s="29">
        <f t="shared" ref="M221:U221" si="53">M222</f>
        <v>80</v>
      </c>
      <c r="N221" s="29">
        <f t="shared" si="53"/>
        <v>196</v>
      </c>
      <c r="O221" s="29">
        <f t="shared" si="53"/>
        <v>80</v>
      </c>
      <c r="P221" s="29">
        <f t="shared" si="53"/>
        <v>196</v>
      </c>
      <c r="Q221" s="29">
        <f t="shared" si="53"/>
        <v>420</v>
      </c>
      <c r="R221" s="29">
        <f t="shared" si="53"/>
        <v>0</v>
      </c>
      <c r="S221" s="29">
        <f t="shared" si="53"/>
        <v>200</v>
      </c>
      <c r="T221" s="29">
        <f t="shared" si="53"/>
        <v>0</v>
      </c>
      <c r="U221" s="29">
        <f t="shared" si="53"/>
        <v>220</v>
      </c>
      <c r="V221" s="29"/>
      <c r="W221" s="29"/>
      <c r="X221" s="29"/>
    </row>
    <row r="222" s="20" customFormat="1" ht="93" customHeight="1" spans="1:24">
      <c r="A222" s="20" t="e">
        <f t="shared" si="52"/>
        <v>#VALUE!</v>
      </c>
      <c r="B222" s="34" t="s">
        <v>727</v>
      </c>
      <c r="C222" s="34"/>
      <c r="D222" s="35"/>
      <c r="E222" s="34"/>
      <c r="F222" s="35"/>
      <c r="G222" s="34">
        <f>SUM(G223:G224)</f>
        <v>2</v>
      </c>
      <c r="H222" s="34"/>
      <c r="I222" s="34"/>
      <c r="J222" s="34"/>
      <c r="K222" s="34"/>
      <c r="L222" s="34"/>
      <c r="M222" s="34">
        <f>SUM(M223:M224)</f>
        <v>80</v>
      </c>
      <c r="N222" s="34">
        <f t="shared" ref="M222:U222" si="54">SUM(N223:N224)</f>
        <v>196</v>
      </c>
      <c r="O222" s="34">
        <f t="shared" si="54"/>
        <v>80</v>
      </c>
      <c r="P222" s="34">
        <f t="shared" si="54"/>
        <v>196</v>
      </c>
      <c r="Q222" s="34">
        <f t="shared" si="54"/>
        <v>420</v>
      </c>
      <c r="R222" s="34">
        <f t="shared" si="54"/>
        <v>0</v>
      </c>
      <c r="S222" s="34">
        <f t="shared" si="54"/>
        <v>200</v>
      </c>
      <c r="T222" s="34">
        <f t="shared" si="54"/>
        <v>0</v>
      </c>
      <c r="U222" s="34">
        <f t="shared" si="54"/>
        <v>220</v>
      </c>
      <c r="V222" s="34"/>
      <c r="W222" s="34"/>
      <c r="X222" s="34"/>
    </row>
    <row r="223" s="20" customFormat="1" ht="189" spans="1:24">
      <c r="A223" s="20">
        <f t="shared" si="52"/>
        <v>136</v>
      </c>
      <c r="B223" s="36">
        <v>135</v>
      </c>
      <c r="C223" s="34" t="s">
        <v>728</v>
      </c>
      <c r="D223" s="39" t="s">
        <v>729</v>
      </c>
      <c r="E223" s="34" t="s">
        <v>34</v>
      </c>
      <c r="F223" s="39" t="s">
        <v>730</v>
      </c>
      <c r="G223" s="34">
        <v>1</v>
      </c>
      <c r="H223" s="34" t="s">
        <v>377</v>
      </c>
      <c r="I223" s="34" t="s">
        <v>378</v>
      </c>
      <c r="J223" s="34" t="s">
        <v>46</v>
      </c>
      <c r="K223" s="34" t="s">
        <v>38</v>
      </c>
      <c r="L223" s="34" t="s">
        <v>38</v>
      </c>
      <c r="M223" s="34">
        <v>80</v>
      </c>
      <c r="N223" s="34">
        <v>196</v>
      </c>
      <c r="O223" s="43">
        <v>80</v>
      </c>
      <c r="P223" s="34">
        <v>196</v>
      </c>
      <c r="Q223" s="34">
        <v>200</v>
      </c>
      <c r="R223" s="34"/>
      <c r="S223" s="34">
        <v>200</v>
      </c>
      <c r="T223" s="34"/>
      <c r="U223" s="34"/>
      <c r="V223" s="34" t="s">
        <v>69</v>
      </c>
      <c r="W223" s="34" t="s">
        <v>69</v>
      </c>
      <c r="X223" s="34" t="s">
        <v>731</v>
      </c>
    </row>
    <row r="224" s="21" customFormat="1" ht="346.5" spans="1:24">
      <c r="A224" s="20"/>
      <c r="B224" s="36">
        <v>136</v>
      </c>
      <c r="C224" s="34" t="s">
        <v>732</v>
      </c>
      <c r="D224" s="34" t="s">
        <v>733</v>
      </c>
      <c r="E224" s="34" t="s">
        <v>174</v>
      </c>
      <c r="F224" s="39" t="s">
        <v>734</v>
      </c>
      <c r="G224" s="29">
        <v>1</v>
      </c>
      <c r="H224" s="34" t="s">
        <v>735</v>
      </c>
      <c r="I224" s="34" t="s">
        <v>378</v>
      </c>
      <c r="J224" s="34" t="s">
        <v>46</v>
      </c>
      <c r="K224" s="34" t="s">
        <v>38</v>
      </c>
      <c r="L224" s="34" t="s">
        <v>38</v>
      </c>
      <c r="M224" s="29"/>
      <c r="N224" s="29"/>
      <c r="O224" s="29"/>
      <c r="P224" s="29"/>
      <c r="Q224" s="44">
        <v>220</v>
      </c>
      <c r="R224" s="44"/>
      <c r="S224" s="44"/>
      <c r="T224" s="44"/>
      <c r="U224" s="44">
        <v>220</v>
      </c>
      <c r="V224" s="34" t="s">
        <v>736</v>
      </c>
      <c r="W224" s="34" t="s">
        <v>53</v>
      </c>
      <c r="X224" s="29" t="s">
        <v>727</v>
      </c>
    </row>
    <row r="225" s="21" customFormat="1" ht="63" spans="1:24">
      <c r="A225" s="20" t="e">
        <f>B225+1</f>
        <v>#VALUE!</v>
      </c>
      <c r="B225" s="29" t="s">
        <v>737</v>
      </c>
      <c r="C225" s="29"/>
      <c r="D225" s="31"/>
      <c r="E225" s="29"/>
      <c r="F225" s="31"/>
      <c r="G225" s="29">
        <f>G226</f>
        <v>1</v>
      </c>
      <c r="H225" s="29"/>
      <c r="I225" s="29"/>
      <c r="J225" s="29"/>
      <c r="K225" s="29"/>
      <c r="L225" s="29"/>
      <c r="M225" s="29">
        <f>M226</f>
        <v>200</v>
      </c>
      <c r="N225" s="29">
        <f>N226</f>
        <v>600</v>
      </c>
      <c r="O225" s="29">
        <f t="shared" ref="O225:U225" si="55">O226</f>
        <v>500</v>
      </c>
      <c r="P225" s="29">
        <f t="shared" si="55"/>
        <v>800</v>
      </c>
      <c r="Q225" s="29">
        <f t="shared" si="55"/>
        <v>500</v>
      </c>
      <c r="R225" s="29">
        <f t="shared" si="55"/>
        <v>300</v>
      </c>
      <c r="S225" s="29">
        <f t="shared" si="55"/>
        <v>200</v>
      </c>
      <c r="T225" s="29">
        <f t="shared" si="55"/>
        <v>0</v>
      </c>
      <c r="U225" s="29">
        <f t="shared" si="55"/>
        <v>0</v>
      </c>
      <c r="V225" s="29"/>
      <c r="W225" s="29"/>
      <c r="X225" s="29"/>
    </row>
    <row r="226" s="20" customFormat="1" ht="301" customHeight="1" spans="1:24">
      <c r="A226" s="20" t="e">
        <f>B226+1</f>
        <v>#VALUE!</v>
      </c>
      <c r="B226" s="34" t="s">
        <v>738</v>
      </c>
      <c r="C226" s="34"/>
      <c r="D226" s="35"/>
      <c r="E226" s="34"/>
      <c r="F226" s="35"/>
      <c r="G226" s="34">
        <v>1</v>
      </c>
      <c r="H226" s="34"/>
      <c r="I226" s="34"/>
      <c r="J226" s="34"/>
      <c r="K226" s="34"/>
      <c r="L226" s="34"/>
      <c r="M226" s="34">
        <f t="shared" ref="M226:U226" si="56">M227</f>
        <v>200</v>
      </c>
      <c r="N226" s="34">
        <f t="shared" si="56"/>
        <v>600</v>
      </c>
      <c r="O226" s="34">
        <f t="shared" si="56"/>
        <v>500</v>
      </c>
      <c r="P226" s="34">
        <f t="shared" si="56"/>
        <v>800</v>
      </c>
      <c r="Q226" s="34">
        <f t="shared" si="56"/>
        <v>500</v>
      </c>
      <c r="R226" s="34">
        <f t="shared" si="56"/>
        <v>300</v>
      </c>
      <c r="S226" s="34">
        <f t="shared" si="56"/>
        <v>200</v>
      </c>
      <c r="T226" s="34">
        <f t="shared" si="56"/>
        <v>0</v>
      </c>
      <c r="U226" s="34">
        <f t="shared" si="56"/>
        <v>0</v>
      </c>
      <c r="V226" s="34"/>
      <c r="W226" s="34"/>
      <c r="X226" s="34"/>
    </row>
    <row r="227" s="20" customFormat="1" ht="409.5" spans="2:24">
      <c r="B227" s="33" t="s">
        <v>739</v>
      </c>
      <c r="C227" s="33" t="s">
        <v>740</v>
      </c>
      <c r="D227" s="33" t="s">
        <v>741</v>
      </c>
      <c r="E227" s="34" t="s">
        <v>93</v>
      </c>
      <c r="F227" s="37" t="s">
        <v>742</v>
      </c>
      <c r="G227" s="34">
        <v>1</v>
      </c>
      <c r="H227" s="33" t="s">
        <v>51</v>
      </c>
      <c r="I227" s="33" t="s">
        <v>743</v>
      </c>
      <c r="J227" s="34" t="s">
        <v>46</v>
      </c>
      <c r="K227" s="34" t="s">
        <v>38</v>
      </c>
      <c r="L227" s="34" t="s">
        <v>38</v>
      </c>
      <c r="M227" s="36">
        <v>200</v>
      </c>
      <c r="N227" s="36">
        <v>600</v>
      </c>
      <c r="O227" s="43">
        <v>500</v>
      </c>
      <c r="P227" s="36">
        <v>800</v>
      </c>
      <c r="Q227" s="44">
        <v>500</v>
      </c>
      <c r="R227" s="44">
        <v>300</v>
      </c>
      <c r="S227" s="40">
        <v>200</v>
      </c>
      <c r="T227" s="40"/>
      <c r="U227" s="40"/>
      <c r="V227" s="34" t="s">
        <v>53</v>
      </c>
      <c r="W227" s="34" t="s">
        <v>53</v>
      </c>
      <c r="X227" s="34" t="s">
        <v>157</v>
      </c>
    </row>
    <row r="228" s="23" customFormat="1" ht="63" spans="2:24">
      <c r="B228" s="29" t="s">
        <v>744</v>
      </c>
      <c r="C228" s="33"/>
      <c r="D228" s="38"/>
      <c r="E228" s="34"/>
      <c r="F228" s="39"/>
      <c r="G228" s="34">
        <v>3</v>
      </c>
      <c r="H228" s="33"/>
      <c r="I228" s="33"/>
      <c r="J228" s="34"/>
      <c r="K228" s="34"/>
      <c r="L228" s="34"/>
      <c r="M228" s="34">
        <f t="shared" ref="M228:R228" si="57">M229+M230+M231</f>
        <v>190</v>
      </c>
      <c r="N228" s="34">
        <f t="shared" si="57"/>
        <v>440</v>
      </c>
      <c r="O228" s="34">
        <f t="shared" si="57"/>
        <v>600</v>
      </c>
      <c r="P228" s="34">
        <f t="shared" si="57"/>
        <v>600</v>
      </c>
      <c r="Q228" s="34">
        <f t="shared" si="57"/>
        <v>500</v>
      </c>
      <c r="R228" s="34">
        <f t="shared" si="57"/>
        <v>500</v>
      </c>
      <c r="S228" s="44"/>
      <c r="T228" s="35"/>
      <c r="U228" s="35"/>
      <c r="V228" s="34"/>
      <c r="W228" s="34"/>
      <c r="X228" s="35"/>
    </row>
    <row r="229" s="23" customFormat="1" ht="157.5" spans="2:24">
      <c r="B229" s="35">
        <v>138</v>
      </c>
      <c r="C229" s="33" t="s">
        <v>745</v>
      </c>
      <c r="D229" s="38" t="s">
        <v>746</v>
      </c>
      <c r="E229" s="34" t="s">
        <v>34</v>
      </c>
      <c r="F229" s="39" t="s">
        <v>747</v>
      </c>
      <c r="G229" s="34">
        <v>1</v>
      </c>
      <c r="H229" s="33" t="s">
        <v>36</v>
      </c>
      <c r="I229" s="33" t="s">
        <v>748</v>
      </c>
      <c r="J229" s="34" t="s">
        <v>38</v>
      </c>
      <c r="K229" s="34" t="s">
        <v>38</v>
      </c>
      <c r="L229" s="34" t="s">
        <v>46</v>
      </c>
      <c r="M229" s="34">
        <v>60</v>
      </c>
      <c r="N229" s="34">
        <v>60</v>
      </c>
      <c r="O229" s="43">
        <v>120</v>
      </c>
      <c r="P229" s="34">
        <v>120</v>
      </c>
      <c r="Q229" s="44">
        <v>200</v>
      </c>
      <c r="R229" s="44">
        <v>200</v>
      </c>
      <c r="S229" s="44"/>
      <c r="T229" s="35"/>
      <c r="U229" s="35"/>
      <c r="V229" s="34" t="s">
        <v>36</v>
      </c>
      <c r="W229" s="34" t="s">
        <v>36</v>
      </c>
      <c r="X229" s="35" t="s">
        <v>410</v>
      </c>
    </row>
    <row r="230" s="23" customFormat="1" ht="189" spans="2:24">
      <c r="B230" s="35">
        <v>139</v>
      </c>
      <c r="C230" s="33" t="s">
        <v>749</v>
      </c>
      <c r="D230" s="38" t="s">
        <v>750</v>
      </c>
      <c r="E230" s="34" t="s">
        <v>34</v>
      </c>
      <c r="F230" s="39" t="s">
        <v>751</v>
      </c>
      <c r="G230" s="34">
        <v>1</v>
      </c>
      <c r="H230" s="33" t="s">
        <v>36</v>
      </c>
      <c r="I230" s="33" t="s">
        <v>752</v>
      </c>
      <c r="J230" s="34" t="s">
        <v>46</v>
      </c>
      <c r="K230" s="34" t="s">
        <v>38</v>
      </c>
      <c r="L230" s="34" t="s">
        <v>38</v>
      </c>
      <c r="M230" s="34">
        <v>30</v>
      </c>
      <c r="N230" s="34">
        <v>30</v>
      </c>
      <c r="O230" s="43">
        <v>60</v>
      </c>
      <c r="P230" s="34">
        <v>60</v>
      </c>
      <c r="Q230" s="44">
        <v>100</v>
      </c>
      <c r="R230" s="44">
        <v>100</v>
      </c>
      <c r="S230" s="44"/>
      <c r="T230" s="35"/>
      <c r="U230" s="35"/>
      <c r="V230" s="34" t="s">
        <v>36</v>
      </c>
      <c r="W230" s="34" t="s">
        <v>36</v>
      </c>
      <c r="X230" s="35" t="s">
        <v>410</v>
      </c>
    </row>
    <row r="231" s="23" customFormat="1" ht="189" spans="2:24">
      <c r="B231" s="35">
        <v>140</v>
      </c>
      <c r="C231" s="33" t="s">
        <v>753</v>
      </c>
      <c r="D231" s="42" t="s">
        <v>754</v>
      </c>
      <c r="E231" s="34" t="s">
        <v>34</v>
      </c>
      <c r="F231" s="38" t="s">
        <v>755</v>
      </c>
      <c r="G231" s="34">
        <v>1</v>
      </c>
      <c r="H231" s="34" t="s">
        <v>115</v>
      </c>
      <c r="I231" s="34" t="s">
        <v>257</v>
      </c>
      <c r="J231" s="34" t="s">
        <v>46</v>
      </c>
      <c r="K231" s="34" t="s">
        <v>46</v>
      </c>
      <c r="L231" s="34" t="s">
        <v>38</v>
      </c>
      <c r="M231" s="36">
        <v>100</v>
      </c>
      <c r="N231" s="36">
        <v>350</v>
      </c>
      <c r="O231" s="43">
        <v>420</v>
      </c>
      <c r="P231" s="36">
        <v>420</v>
      </c>
      <c r="Q231" s="44">
        <v>200</v>
      </c>
      <c r="R231" s="44">
        <v>200</v>
      </c>
      <c r="S231" s="44"/>
      <c r="T231" s="35"/>
      <c r="U231" s="35"/>
      <c r="V231" s="34" t="s">
        <v>115</v>
      </c>
      <c r="W231" s="34" t="s">
        <v>115</v>
      </c>
      <c r="X231" s="34" t="s">
        <v>97</v>
      </c>
    </row>
    <row r="232" s="23" customFormat="1" ht="19" customHeight="1" spans="2:2">
      <c r="B232" s="23" t="s">
        <v>756</v>
      </c>
    </row>
  </sheetData>
  <autoFilter xmlns:etc="http://www.wps.cn/officeDocument/2017/etCustomData" ref="A6:X232" etc:filterBottomFollowUsedRange="0">
    <extLst/>
  </autoFilter>
  <mergeCells count="20">
    <mergeCell ref="B1:C1"/>
    <mergeCell ref="B2:X2"/>
    <mergeCell ref="W3:X3"/>
    <mergeCell ref="B232:X232"/>
    <mergeCell ref="B4:B6"/>
    <mergeCell ref="C4:C6"/>
    <mergeCell ref="D4:D6"/>
    <mergeCell ref="E4:E6"/>
    <mergeCell ref="F4:F6"/>
    <mergeCell ref="G4:G6"/>
    <mergeCell ref="J4:J6"/>
    <mergeCell ref="K4:K6"/>
    <mergeCell ref="L4:L6"/>
    <mergeCell ref="V4:V6"/>
    <mergeCell ref="W4:W6"/>
    <mergeCell ref="X4:X6"/>
    <mergeCell ref="M4:N5"/>
    <mergeCell ref="O4:P5"/>
    <mergeCell ref="H4:I5"/>
    <mergeCell ref="Q4:U5"/>
  </mergeCells>
  <conditionalFormatting sqref="D11">
    <cfRule type="duplicateValues" dxfId="0" priority="57"/>
  </conditionalFormatting>
  <conditionalFormatting sqref="H57:I57">
    <cfRule type="duplicateValues" dxfId="0" priority="48"/>
  </conditionalFormatting>
  <conditionalFormatting sqref="D63">
    <cfRule type="duplicateValues" dxfId="0" priority="2"/>
  </conditionalFormatting>
  <conditionalFormatting sqref="H63">
    <cfRule type="duplicateValues" dxfId="0" priority="46"/>
  </conditionalFormatting>
  <conditionalFormatting sqref="I63">
    <cfRule type="duplicateValues" dxfId="0" priority="44"/>
  </conditionalFormatting>
  <conditionalFormatting sqref="D64">
    <cfRule type="duplicateValues" dxfId="0" priority="1"/>
  </conditionalFormatting>
  <conditionalFormatting sqref="D109">
    <cfRule type="duplicateValues" dxfId="0" priority="4"/>
  </conditionalFormatting>
  <conditionalFormatting sqref="H112">
    <cfRule type="duplicateValues" dxfId="0" priority="56"/>
  </conditionalFormatting>
  <conditionalFormatting sqref="I112">
    <cfRule type="duplicateValues" dxfId="0" priority="55"/>
  </conditionalFormatting>
  <conditionalFormatting sqref="C141">
    <cfRule type="duplicateValues" dxfId="0" priority="23"/>
  </conditionalFormatting>
  <conditionalFormatting sqref="D141">
    <cfRule type="duplicateValues" dxfId="0" priority="25"/>
  </conditionalFormatting>
  <conditionalFormatting sqref="H141:I141">
    <cfRule type="duplicateValues" dxfId="0" priority="21"/>
  </conditionalFormatting>
  <conditionalFormatting sqref="D157">
    <cfRule type="duplicateValues" dxfId="0" priority="3"/>
  </conditionalFormatting>
  <conditionalFormatting sqref="D179">
    <cfRule type="duplicateValues" dxfId="0" priority="35"/>
  </conditionalFormatting>
  <conditionalFormatting sqref="D190">
    <cfRule type="duplicateValues" dxfId="0" priority="6"/>
  </conditionalFormatting>
  <conditionalFormatting sqref="H190">
    <cfRule type="duplicateValues" dxfId="0" priority="17"/>
  </conditionalFormatting>
  <conditionalFormatting sqref="M190">
    <cfRule type="duplicateValues" dxfId="0" priority="9"/>
  </conditionalFormatting>
  <conditionalFormatting sqref="N190">
    <cfRule type="duplicateValues" dxfId="0" priority="7"/>
  </conditionalFormatting>
  <conditionalFormatting sqref="Q190">
    <cfRule type="duplicateValues" dxfId="0" priority="15"/>
  </conditionalFormatting>
  <conditionalFormatting sqref="S190">
    <cfRule type="duplicateValues" dxfId="0" priority="13"/>
  </conditionalFormatting>
  <conditionalFormatting sqref="U190">
    <cfRule type="duplicateValues" dxfId="0" priority="11"/>
  </conditionalFormatting>
  <conditionalFormatting sqref="D198">
    <cfRule type="duplicateValues" dxfId="0" priority="5"/>
  </conditionalFormatting>
  <conditionalFormatting sqref="Q198">
    <cfRule type="duplicateValues" dxfId="0" priority="33"/>
  </conditionalFormatting>
  <conditionalFormatting sqref="T198">
    <cfRule type="duplicateValues" dxfId="0" priority="31"/>
  </conditionalFormatting>
  <conditionalFormatting sqref="M198:N198 P198">
    <cfRule type="duplicateValues" dxfId="0" priority="29"/>
  </conditionalFormatting>
  <printOptions horizontalCentered="1"/>
  <pageMargins left="0.393055555555556" right="0.393055555555556" top="0.786805555555556" bottom="0.472222222222222" header="0.156944444444444" footer="0.354166666666667"/>
  <pageSetup paperSize="9" scale="29" fitToHeight="0" orientation="landscape" useFirstPageNumber="1" horizontalDpi="600" verticalDpi="600"/>
  <headerFooter alignWithMargins="0"/>
  <rowBreaks count="1" manualBreakCount="1">
    <brk id="233"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91"/>
  <sheetViews>
    <sheetView zoomScale="115" zoomScaleNormal="115" workbookViewId="0">
      <selection activeCell="S12" sqref="S12"/>
    </sheetView>
  </sheetViews>
  <sheetFormatPr defaultColWidth="8" defaultRowHeight="13.5"/>
  <cols>
    <col min="1" max="1" width="22.6" style="2" customWidth="1"/>
    <col min="2" max="2" width="8.61666666666667" style="3" customWidth="1"/>
    <col min="3" max="3" width="16.175" style="4" customWidth="1"/>
    <col min="4" max="4" width="6.86666666666667" style="4" customWidth="1"/>
    <col min="5" max="5" width="7.04166666666667" style="4" customWidth="1"/>
    <col min="6" max="6" width="8.16666666666667" style="4" customWidth="1"/>
    <col min="7" max="7" width="5.13333333333333" style="4" customWidth="1"/>
    <col min="8" max="8" width="5.73333333333333" style="4" customWidth="1"/>
    <col min="9" max="9" width="9.81666666666667" style="4" customWidth="1"/>
    <col min="10" max="16384" width="8" style="1"/>
  </cols>
  <sheetData>
    <row r="1" spans="1:1">
      <c r="A1" s="2" t="s">
        <v>757</v>
      </c>
    </row>
    <row r="2" s="1" customFormat="1" ht="26.25" spans="1:17">
      <c r="A2" s="5" t="s">
        <v>758</v>
      </c>
      <c r="B2" s="5"/>
      <c r="C2" s="5"/>
      <c r="D2" s="5"/>
      <c r="E2" s="5"/>
      <c r="F2" s="5"/>
      <c r="G2" s="5"/>
      <c r="H2" s="5"/>
      <c r="I2" s="5"/>
      <c r="J2" s="17"/>
      <c r="K2" s="17"/>
      <c r="L2" s="17"/>
      <c r="M2" s="17"/>
      <c r="N2" s="17"/>
      <c r="O2" s="17"/>
      <c r="P2" s="17"/>
      <c r="Q2" s="17"/>
    </row>
    <row r="3" s="1" customFormat="1" ht="26.25" spans="1:17">
      <c r="A3" s="6"/>
      <c r="B3" s="6"/>
      <c r="C3" s="6"/>
      <c r="D3" s="6"/>
      <c r="E3" s="6"/>
      <c r="F3" s="6"/>
      <c r="G3" s="6"/>
      <c r="H3" s="6"/>
      <c r="I3" s="18" t="s">
        <v>759</v>
      </c>
      <c r="J3" s="6"/>
      <c r="K3" s="6"/>
      <c r="L3" s="6"/>
      <c r="M3" s="6"/>
      <c r="N3" s="6"/>
      <c r="O3" s="6"/>
      <c r="P3" s="19"/>
      <c r="Q3" s="6"/>
    </row>
    <row r="4" s="1" customFormat="1" spans="1:9">
      <c r="A4" s="7" t="s">
        <v>3</v>
      </c>
      <c r="B4" s="8" t="s">
        <v>8</v>
      </c>
      <c r="C4" s="9" t="s">
        <v>760</v>
      </c>
      <c r="D4" s="9"/>
      <c r="E4" s="9"/>
      <c r="F4" s="9"/>
      <c r="G4" s="9"/>
      <c r="H4" s="9"/>
      <c r="I4" s="9"/>
    </row>
    <row r="5" s="1" customFormat="1" spans="1:9">
      <c r="A5" s="10"/>
      <c r="B5" s="11"/>
      <c r="C5" s="9" t="s">
        <v>761</v>
      </c>
      <c r="D5" s="9" t="s">
        <v>15</v>
      </c>
      <c r="E5" s="9"/>
      <c r="F5" s="9"/>
      <c r="G5" s="9"/>
      <c r="H5" s="9"/>
      <c r="I5" s="15" t="s">
        <v>762</v>
      </c>
    </row>
    <row r="6" s="1" customFormat="1" spans="1:9">
      <c r="A6" s="12"/>
      <c r="B6" s="13"/>
      <c r="C6" s="9"/>
      <c r="D6" s="9" t="s">
        <v>23</v>
      </c>
      <c r="E6" s="9" t="s">
        <v>24</v>
      </c>
      <c r="F6" s="9" t="s">
        <v>25</v>
      </c>
      <c r="G6" s="9" t="s">
        <v>26</v>
      </c>
      <c r="H6" s="9" t="s">
        <v>27</v>
      </c>
      <c r="I6" s="15"/>
    </row>
    <row r="7" s="1" customFormat="1" spans="1:9">
      <c r="A7" s="12" t="s">
        <v>28</v>
      </c>
      <c r="B7" s="12">
        <f>B8+B42+B59+B75+B79+B85+B87+B89+B91</f>
        <v>140</v>
      </c>
      <c r="C7" s="12">
        <f>C8+C42+C59+C75+C79+C85+C87+C89+C91</f>
        <v>20358</v>
      </c>
      <c r="D7" s="12">
        <f>D8+D42+D59+D75+D79+D85+D87+D89+D91</f>
        <v>20358</v>
      </c>
      <c r="E7" s="12">
        <f t="shared" ref="C7:H7" si="0">E8+E42+E59+E75+E79+E85+E87+E89+E91</f>
        <v>10479</v>
      </c>
      <c r="F7" s="12">
        <f t="shared" si="0"/>
        <v>5379</v>
      </c>
      <c r="G7" s="12">
        <f t="shared" si="0"/>
        <v>900</v>
      </c>
      <c r="H7" s="12">
        <f t="shared" si="0"/>
        <v>3600</v>
      </c>
      <c r="I7" s="9">
        <v>0</v>
      </c>
    </row>
    <row r="8" s="1" customFormat="1" spans="1:9">
      <c r="A8" s="14" t="s">
        <v>29</v>
      </c>
      <c r="B8" s="15">
        <f>B9+B16+B21+B24+B29+B34+B40</f>
        <v>78</v>
      </c>
      <c r="C8" s="15">
        <f>D8+I8</f>
        <v>10298</v>
      </c>
      <c r="D8" s="15">
        <f>SUM(E8:H8)</f>
        <v>10298</v>
      </c>
      <c r="E8" s="15">
        <f>E9+E16+E21+E24+E29+E34+E40</f>
        <v>5931</v>
      </c>
      <c r="F8" s="15">
        <f t="shared" ref="C8:H8" si="1">F9+F16+F21+F24+F29+F34+F40</f>
        <v>3329</v>
      </c>
      <c r="G8" s="15">
        <f t="shared" si="1"/>
        <v>198</v>
      </c>
      <c r="H8" s="15">
        <f t="shared" si="1"/>
        <v>840</v>
      </c>
      <c r="I8" s="9">
        <v>0</v>
      </c>
    </row>
    <row r="9" s="1" customFormat="1" spans="1:9">
      <c r="A9" s="14" t="s">
        <v>30</v>
      </c>
      <c r="B9" s="15">
        <f>SUM(B10:B15)</f>
        <v>25</v>
      </c>
      <c r="C9" s="15">
        <f t="shared" ref="C9:C40" si="2">D9+I9</f>
        <v>3445</v>
      </c>
      <c r="D9" s="15">
        <f>SUM(E9:H9)</f>
        <v>3445</v>
      </c>
      <c r="E9" s="15">
        <f t="shared" ref="C9:H9" si="3">SUM(E10:E15)</f>
        <v>1455</v>
      </c>
      <c r="F9" s="15">
        <f t="shared" si="3"/>
        <v>1330</v>
      </c>
      <c r="G9" s="15">
        <f t="shared" si="3"/>
        <v>20</v>
      </c>
      <c r="H9" s="15">
        <f t="shared" si="3"/>
        <v>640</v>
      </c>
      <c r="I9" s="9">
        <v>0</v>
      </c>
    </row>
    <row r="10" s="1" customFormat="1" spans="1:9">
      <c r="A10" s="14" t="s">
        <v>763</v>
      </c>
      <c r="B10" s="15">
        <v>4</v>
      </c>
      <c r="C10" s="15">
        <f t="shared" si="2"/>
        <v>840</v>
      </c>
      <c r="D10" s="15">
        <f>SUM(E10:H10)</f>
        <v>840</v>
      </c>
      <c r="E10" s="9">
        <v>700</v>
      </c>
      <c r="F10" s="9">
        <v>120</v>
      </c>
      <c r="G10" s="9">
        <v>20</v>
      </c>
      <c r="H10" s="9">
        <v>0</v>
      </c>
      <c r="I10" s="9">
        <v>0</v>
      </c>
    </row>
    <row r="11" ht="27" spans="1:9">
      <c r="A11" s="14" t="s">
        <v>62</v>
      </c>
      <c r="B11" s="15">
        <v>8</v>
      </c>
      <c r="C11" s="15">
        <f t="shared" si="2"/>
        <v>682</v>
      </c>
      <c r="D11" s="15">
        <f t="shared" ref="D9:D40" si="4">SUM(E11:H11)</f>
        <v>682</v>
      </c>
      <c r="E11" s="9">
        <v>482</v>
      </c>
      <c r="F11" s="9">
        <v>200</v>
      </c>
      <c r="G11" s="9">
        <v>0</v>
      </c>
      <c r="H11" s="9">
        <v>0</v>
      </c>
      <c r="I11" s="9">
        <v>0</v>
      </c>
    </row>
    <row r="12" spans="1:9">
      <c r="A12" s="14" t="s">
        <v>111</v>
      </c>
      <c r="B12" s="15">
        <v>1</v>
      </c>
      <c r="C12" s="15">
        <f t="shared" si="2"/>
        <v>30</v>
      </c>
      <c r="D12" s="15">
        <f t="shared" si="4"/>
        <v>30</v>
      </c>
      <c r="E12" s="9">
        <v>30</v>
      </c>
      <c r="F12" s="9">
        <v>0</v>
      </c>
      <c r="G12" s="9">
        <v>0</v>
      </c>
      <c r="H12" s="9">
        <v>0</v>
      </c>
      <c r="I12" s="9">
        <v>0</v>
      </c>
    </row>
    <row r="13" spans="1:9">
      <c r="A13" s="14" t="s">
        <v>118</v>
      </c>
      <c r="B13" s="15">
        <v>0</v>
      </c>
      <c r="C13" s="15">
        <f t="shared" si="2"/>
        <v>0</v>
      </c>
      <c r="D13" s="15">
        <f t="shared" si="4"/>
        <v>0</v>
      </c>
      <c r="E13" s="9">
        <v>0</v>
      </c>
      <c r="F13" s="15">
        <v>0</v>
      </c>
      <c r="G13" s="9">
        <v>0</v>
      </c>
      <c r="H13" s="15">
        <v>0</v>
      </c>
      <c r="I13" s="9">
        <v>0</v>
      </c>
    </row>
    <row r="14" spans="1:9">
      <c r="A14" s="14" t="s">
        <v>119</v>
      </c>
      <c r="B14" s="15">
        <v>12</v>
      </c>
      <c r="C14" s="15">
        <f t="shared" si="2"/>
        <v>1893</v>
      </c>
      <c r="D14" s="15">
        <f t="shared" si="4"/>
        <v>1893</v>
      </c>
      <c r="E14" s="9">
        <v>243</v>
      </c>
      <c r="F14" s="9">
        <v>1010</v>
      </c>
      <c r="G14" s="9">
        <v>0</v>
      </c>
      <c r="H14" s="9">
        <v>640</v>
      </c>
      <c r="I14" s="9">
        <v>0</v>
      </c>
    </row>
    <row r="15" spans="1:9">
      <c r="A15" s="14" t="s">
        <v>178</v>
      </c>
      <c r="B15" s="15">
        <v>0</v>
      </c>
      <c r="C15" s="15">
        <f t="shared" si="2"/>
        <v>0</v>
      </c>
      <c r="D15" s="15">
        <f t="shared" si="4"/>
        <v>0</v>
      </c>
      <c r="E15" s="9">
        <v>0</v>
      </c>
      <c r="F15" s="15">
        <v>0</v>
      </c>
      <c r="G15" s="9">
        <v>0</v>
      </c>
      <c r="H15" s="15">
        <v>0</v>
      </c>
      <c r="I15" s="9">
        <v>0</v>
      </c>
    </row>
    <row r="16" spans="1:9">
      <c r="A16" s="14" t="s">
        <v>179</v>
      </c>
      <c r="B16" s="15">
        <f>SUM(B17:B20)</f>
        <v>23</v>
      </c>
      <c r="C16" s="15">
        <f t="shared" si="2"/>
        <v>2610</v>
      </c>
      <c r="D16" s="15">
        <f t="shared" si="4"/>
        <v>2610</v>
      </c>
      <c r="E16" s="15">
        <f>E17+E18+E19+E20</f>
        <v>1700</v>
      </c>
      <c r="F16" s="15">
        <f>F17+F18+F19+F20</f>
        <v>910</v>
      </c>
      <c r="G16" s="9">
        <v>0</v>
      </c>
      <c r="H16" s="9">
        <v>0</v>
      </c>
      <c r="I16" s="9">
        <v>0</v>
      </c>
    </row>
    <row r="17" ht="27" spans="1:9">
      <c r="A17" s="14" t="s">
        <v>180</v>
      </c>
      <c r="B17" s="15">
        <v>5</v>
      </c>
      <c r="C17" s="15">
        <f t="shared" si="2"/>
        <v>1035</v>
      </c>
      <c r="D17" s="15">
        <f t="shared" si="4"/>
        <v>1035</v>
      </c>
      <c r="E17" s="9">
        <v>425</v>
      </c>
      <c r="F17" s="9">
        <v>610</v>
      </c>
      <c r="G17" s="9">
        <v>0</v>
      </c>
      <c r="H17" s="9">
        <v>0</v>
      </c>
      <c r="I17" s="9">
        <v>0</v>
      </c>
    </row>
    <row r="18" spans="1:9">
      <c r="A18" s="14" t="s">
        <v>212</v>
      </c>
      <c r="B18" s="15">
        <v>16</v>
      </c>
      <c r="C18" s="15">
        <f t="shared" si="2"/>
        <v>1355</v>
      </c>
      <c r="D18" s="15">
        <f t="shared" si="4"/>
        <v>1355</v>
      </c>
      <c r="E18" s="9">
        <v>1115</v>
      </c>
      <c r="F18" s="9">
        <v>240</v>
      </c>
      <c r="G18" s="9">
        <v>0</v>
      </c>
      <c r="H18" s="9">
        <v>0</v>
      </c>
      <c r="I18" s="9">
        <v>0</v>
      </c>
    </row>
    <row r="19" spans="1:9">
      <c r="A19" s="14" t="s">
        <v>281</v>
      </c>
      <c r="B19" s="15">
        <v>0</v>
      </c>
      <c r="C19" s="15">
        <f t="shared" si="2"/>
        <v>0</v>
      </c>
      <c r="D19" s="15">
        <f t="shared" si="4"/>
        <v>0</v>
      </c>
      <c r="E19" s="9">
        <v>0</v>
      </c>
      <c r="F19" s="15">
        <v>0</v>
      </c>
      <c r="G19" s="9">
        <v>0</v>
      </c>
      <c r="H19" s="15">
        <v>0</v>
      </c>
      <c r="I19" s="9">
        <v>0</v>
      </c>
    </row>
    <row r="20" spans="1:9">
      <c r="A20" s="14" t="s">
        <v>282</v>
      </c>
      <c r="B20" s="15">
        <v>2</v>
      </c>
      <c r="C20" s="15">
        <f t="shared" si="2"/>
        <v>220</v>
      </c>
      <c r="D20" s="15">
        <f t="shared" si="4"/>
        <v>220</v>
      </c>
      <c r="E20" s="9">
        <v>160</v>
      </c>
      <c r="F20" s="9">
        <v>60</v>
      </c>
      <c r="G20" s="9">
        <v>0</v>
      </c>
      <c r="H20" s="9">
        <v>0</v>
      </c>
      <c r="I20" s="9">
        <v>0</v>
      </c>
    </row>
    <row r="21" spans="1:9">
      <c r="A21" s="14" t="s">
        <v>291</v>
      </c>
      <c r="B21" s="15">
        <f>B22+B23</f>
        <v>16</v>
      </c>
      <c r="C21" s="15">
        <f>C22+C23</f>
        <v>1368</v>
      </c>
      <c r="D21" s="15">
        <f t="shared" ref="C21:I21" si="5">D22+D23</f>
        <v>1368</v>
      </c>
      <c r="E21" s="15">
        <f t="shared" si="5"/>
        <v>670</v>
      </c>
      <c r="F21" s="15">
        <f t="shared" si="5"/>
        <v>520</v>
      </c>
      <c r="G21" s="15">
        <f t="shared" si="5"/>
        <v>178</v>
      </c>
      <c r="H21" s="15">
        <f t="shared" si="5"/>
        <v>0</v>
      </c>
      <c r="I21" s="15">
        <f t="shared" si="5"/>
        <v>0</v>
      </c>
    </row>
    <row r="22" ht="27" spans="1:9">
      <c r="A22" s="14" t="s">
        <v>292</v>
      </c>
      <c r="B22" s="15">
        <v>4</v>
      </c>
      <c r="C22" s="15">
        <f t="shared" si="2"/>
        <v>300</v>
      </c>
      <c r="D22" s="15">
        <f t="shared" si="4"/>
        <v>300</v>
      </c>
      <c r="E22" s="9">
        <v>270</v>
      </c>
      <c r="F22" s="9">
        <v>30</v>
      </c>
      <c r="G22" s="9">
        <v>0</v>
      </c>
      <c r="H22" s="9">
        <v>0</v>
      </c>
      <c r="I22" s="9">
        <v>0</v>
      </c>
    </row>
    <row r="23" spans="1:9">
      <c r="A23" s="14" t="s">
        <v>312</v>
      </c>
      <c r="B23" s="15">
        <v>12</v>
      </c>
      <c r="C23" s="15">
        <f t="shared" si="2"/>
        <v>1068</v>
      </c>
      <c r="D23" s="15">
        <f t="shared" si="4"/>
        <v>1068</v>
      </c>
      <c r="E23" s="9">
        <v>400</v>
      </c>
      <c r="F23" s="9">
        <v>490</v>
      </c>
      <c r="G23" s="9">
        <v>178</v>
      </c>
      <c r="H23" s="9">
        <v>0</v>
      </c>
      <c r="I23" s="9">
        <v>0</v>
      </c>
    </row>
    <row r="24" spans="1:9">
      <c r="A24" s="14" t="s">
        <v>364</v>
      </c>
      <c r="B24" s="15">
        <f>SUM(B25:B28)</f>
        <v>1</v>
      </c>
      <c r="C24" s="15">
        <f t="shared" si="2"/>
        <v>380</v>
      </c>
      <c r="D24" s="15">
        <f t="shared" si="4"/>
        <v>380</v>
      </c>
      <c r="E24" s="9">
        <v>0</v>
      </c>
      <c r="F24" s="9">
        <v>380</v>
      </c>
      <c r="G24" s="9">
        <v>0</v>
      </c>
      <c r="H24" s="9">
        <v>0</v>
      </c>
      <c r="I24" s="9">
        <v>0</v>
      </c>
    </row>
    <row r="25" spans="1:9">
      <c r="A25" s="14" t="s">
        <v>365</v>
      </c>
      <c r="B25" s="15">
        <v>1</v>
      </c>
      <c r="C25" s="15">
        <f t="shared" si="2"/>
        <v>380</v>
      </c>
      <c r="D25" s="15">
        <f t="shared" si="4"/>
        <v>380</v>
      </c>
      <c r="E25" s="9">
        <v>0</v>
      </c>
      <c r="F25" s="9">
        <v>380</v>
      </c>
      <c r="G25" s="9">
        <v>0</v>
      </c>
      <c r="H25" s="9">
        <v>0</v>
      </c>
      <c r="I25" s="9">
        <v>0</v>
      </c>
    </row>
    <row r="26" spans="1:9">
      <c r="A26" s="14" t="s">
        <v>369</v>
      </c>
      <c r="B26" s="15">
        <v>0</v>
      </c>
      <c r="C26" s="15">
        <f t="shared" si="2"/>
        <v>0</v>
      </c>
      <c r="D26" s="15">
        <f t="shared" si="4"/>
        <v>0</v>
      </c>
      <c r="E26" s="9">
        <v>0</v>
      </c>
      <c r="F26" s="15">
        <v>0</v>
      </c>
      <c r="G26" s="9">
        <v>0</v>
      </c>
      <c r="H26" s="15">
        <v>0</v>
      </c>
      <c r="I26" s="9">
        <v>0</v>
      </c>
    </row>
    <row r="27" spans="1:9">
      <c r="A27" s="14" t="s">
        <v>370</v>
      </c>
      <c r="B27" s="15">
        <v>0</v>
      </c>
      <c r="C27" s="15">
        <f t="shared" si="2"/>
        <v>0</v>
      </c>
      <c r="D27" s="15">
        <f t="shared" si="4"/>
        <v>0</v>
      </c>
      <c r="E27" s="9">
        <v>0</v>
      </c>
      <c r="F27" s="15">
        <v>0</v>
      </c>
      <c r="G27" s="9">
        <v>0</v>
      </c>
      <c r="H27" s="15">
        <v>0</v>
      </c>
      <c r="I27" s="9">
        <v>0</v>
      </c>
    </row>
    <row r="28" spans="1:9">
      <c r="A28" s="14" t="s">
        <v>371</v>
      </c>
      <c r="B28" s="15">
        <v>0</v>
      </c>
      <c r="C28" s="15">
        <f t="shared" si="2"/>
        <v>0</v>
      </c>
      <c r="D28" s="15">
        <f t="shared" si="4"/>
        <v>0</v>
      </c>
      <c r="E28" s="9">
        <v>0</v>
      </c>
      <c r="F28" s="15">
        <v>0</v>
      </c>
      <c r="G28" s="9">
        <v>0</v>
      </c>
      <c r="H28" s="15">
        <v>0</v>
      </c>
      <c r="I28" s="9">
        <v>0</v>
      </c>
    </row>
    <row r="29" spans="1:9">
      <c r="A29" s="14" t="s">
        <v>372</v>
      </c>
      <c r="B29" s="15">
        <f>SUM(B30:B32)</f>
        <v>1</v>
      </c>
      <c r="C29" s="15">
        <f>SUM(C30:C32)</f>
        <v>750</v>
      </c>
      <c r="D29" s="15">
        <f t="shared" ref="C29:H29" si="6">SUM(D30:D32)</f>
        <v>750</v>
      </c>
      <c r="E29" s="15">
        <f t="shared" si="6"/>
        <v>641</v>
      </c>
      <c r="F29" s="15">
        <f t="shared" si="6"/>
        <v>109</v>
      </c>
      <c r="G29" s="15">
        <f t="shared" si="6"/>
        <v>0</v>
      </c>
      <c r="H29" s="15">
        <f t="shared" si="6"/>
        <v>0</v>
      </c>
      <c r="I29" s="9">
        <v>0</v>
      </c>
    </row>
    <row r="30" spans="1:9">
      <c r="A30" s="14" t="s">
        <v>373</v>
      </c>
      <c r="B30" s="15">
        <v>1</v>
      </c>
      <c r="C30" s="15">
        <f t="shared" si="2"/>
        <v>750</v>
      </c>
      <c r="D30" s="15">
        <f t="shared" si="4"/>
        <v>750</v>
      </c>
      <c r="E30" s="9">
        <v>641</v>
      </c>
      <c r="F30" s="9">
        <v>109</v>
      </c>
      <c r="G30" s="9">
        <v>0</v>
      </c>
      <c r="H30" s="9">
        <v>0</v>
      </c>
      <c r="I30" s="9">
        <v>0</v>
      </c>
    </row>
    <row r="31" spans="1:9">
      <c r="A31" s="14" t="s">
        <v>380</v>
      </c>
      <c r="B31" s="15">
        <v>0</v>
      </c>
      <c r="C31" s="15">
        <f t="shared" si="2"/>
        <v>0</v>
      </c>
      <c r="D31" s="15">
        <f t="shared" si="4"/>
        <v>0</v>
      </c>
      <c r="E31" s="9">
        <v>0</v>
      </c>
      <c r="F31" s="15">
        <v>0</v>
      </c>
      <c r="G31" s="9">
        <v>0</v>
      </c>
      <c r="H31" s="15">
        <v>0</v>
      </c>
      <c r="I31" s="9">
        <v>0</v>
      </c>
    </row>
    <row r="32" ht="27" spans="1:9">
      <c r="A32" s="14" t="s">
        <v>381</v>
      </c>
      <c r="B32" s="15">
        <v>0</v>
      </c>
      <c r="C32" s="15">
        <f t="shared" si="2"/>
        <v>0</v>
      </c>
      <c r="D32" s="15">
        <f t="shared" si="4"/>
        <v>0</v>
      </c>
      <c r="E32" s="9">
        <v>0</v>
      </c>
      <c r="F32" s="15">
        <v>0</v>
      </c>
      <c r="G32" s="9">
        <v>0</v>
      </c>
      <c r="H32" s="15">
        <v>0</v>
      </c>
      <c r="I32" s="9">
        <v>0</v>
      </c>
    </row>
    <row r="33" spans="1:9">
      <c r="A33" s="14" t="s">
        <v>382</v>
      </c>
      <c r="B33" s="15">
        <v>0</v>
      </c>
      <c r="C33" s="15">
        <f t="shared" si="2"/>
        <v>0</v>
      </c>
      <c r="D33" s="15">
        <f t="shared" si="4"/>
        <v>0</v>
      </c>
      <c r="E33" s="9">
        <v>0</v>
      </c>
      <c r="F33" s="15">
        <v>0</v>
      </c>
      <c r="G33" s="9">
        <v>0</v>
      </c>
      <c r="H33" s="15">
        <v>0</v>
      </c>
      <c r="I33" s="9">
        <v>0</v>
      </c>
    </row>
    <row r="34" spans="1:9">
      <c r="A34" s="14" t="s">
        <v>383</v>
      </c>
      <c r="B34" s="15">
        <f>SUM(B35:B39)</f>
        <v>1</v>
      </c>
      <c r="C34" s="15">
        <f t="shared" ref="C34:H34" si="7">SUM(C35:C39)</f>
        <v>300</v>
      </c>
      <c r="D34" s="15">
        <f t="shared" si="7"/>
        <v>300</v>
      </c>
      <c r="E34" s="15">
        <f t="shared" si="7"/>
        <v>300</v>
      </c>
      <c r="F34" s="15">
        <f t="shared" si="7"/>
        <v>0</v>
      </c>
      <c r="G34" s="15">
        <f t="shared" si="7"/>
        <v>0</v>
      </c>
      <c r="H34" s="15">
        <f t="shared" si="7"/>
        <v>0</v>
      </c>
      <c r="I34" s="9">
        <v>0</v>
      </c>
    </row>
    <row r="35" spans="1:9">
      <c r="A35" s="14" t="s">
        <v>384</v>
      </c>
      <c r="B35" s="15">
        <v>1</v>
      </c>
      <c r="C35" s="15">
        <f t="shared" si="2"/>
        <v>300</v>
      </c>
      <c r="D35" s="15">
        <f t="shared" si="4"/>
        <v>300</v>
      </c>
      <c r="E35" s="9">
        <v>300</v>
      </c>
      <c r="F35" s="9">
        <v>0</v>
      </c>
      <c r="G35" s="9">
        <v>0</v>
      </c>
      <c r="H35" s="9">
        <v>0</v>
      </c>
      <c r="I35" s="9">
        <v>0</v>
      </c>
    </row>
    <row r="36" spans="1:9">
      <c r="A36" s="14" t="s">
        <v>391</v>
      </c>
      <c r="B36" s="15">
        <v>0</v>
      </c>
      <c r="C36" s="15">
        <f t="shared" si="2"/>
        <v>0</v>
      </c>
      <c r="D36" s="15">
        <f t="shared" si="4"/>
        <v>0</v>
      </c>
      <c r="E36" s="9">
        <v>0</v>
      </c>
      <c r="F36" s="15">
        <v>0</v>
      </c>
      <c r="G36" s="9">
        <v>0</v>
      </c>
      <c r="H36" s="15">
        <v>0</v>
      </c>
      <c r="I36" s="9">
        <v>0</v>
      </c>
    </row>
    <row r="37" spans="1:9">
      <c r="A37" s="14" t="s">
        <v>392</v>
      </c>
      <c r="B37" s="15">
        <v>0</v>
      </c>
      <c r="C37" s="15">
        <f t="shared" si="2"/>
        <v>0</v>
      </c>
      <c r="D37" s="15">
        <f t="shared" si="4"/>
        <v>0</v>
      </c>
      <c r="E37" s="9">
        <v>0</v>
      </c>
      <c r="F37" s="15">
        <v>0</v>
      </c>
      <c r="G37" s="9">
        <v>0</v>
      </c>
      <c r="H37" s="15">
        <v>0</v>
      </c>
      <c r="I37" s="9">
        <v>0</v>
      </c>
    </row>
    <row r="38" spans="1:9">
      <c r="A38" s="14" t="s">
        <v>393</v>
      </c>
      <c r="B38" s="15">
        <v>0</v>
      </c>
      <c r="C38" s="15">
        <f t="shared" si="2"/>
        <v>0</v>
      </c>
      <c r="D38" s="15">
        <f t="shared" si="4"/>
        <v>0</v>
      </c>
      <c r="E38" s="9">
        <v>0</v>
      </c>
      <c r="F38" s="15">
        <v>0</v>
      </c>
      <c r="G38" s="9">
        <v>0</v>
      </c>
      <c r="H38" s="15">
        <v>0</v>
      </c>
      <c r="I38" s="9">
        <v>0</v>
      </c>
    </row>
    <row r="39" spans="1:9">
      <c r="A39" s="14" t="s">
        <v>394</v>
      </c>
      <c r="B39" s="15">
        <v>0</v>
      </c>
      <c r="C39" s="15">
        <f t="shared" si="2"/>
        <v>0</v>
      </c>
      <c r="D39" s="15">
        <f t="shared" si="4"/>
        <v>0</v>
      </c>
      <c r="E39" s="9">
        <v>0</v>
      </c>
      <c r="F39" s="15">
        <v>0</v>
      </c>
      <c r="G39" s="9">
        <v>0</v>
      </c>
      <c r="H39" s="15">
        <v>0</v>
      </c>
      <c r="I39" s="9">
        <v>0</v>
      </c>
    </row>
    <row r="40" ht="27" spans="1:9">
      <c r="A40" s="14" t="s">
        <v>395</v>
      </c>
      <c r="B40" s="15">
        <f>B41</f>
        <v>11</v>
      </c>
      <c r="C40" s="15">
        <f t="shared" ref="C40:I40" si="8">C41</f>
        <v>1445</v>
      </c>
      <c r="D40" s="15">
        <f t="shared" si="8"/>
        <v>1445</v>
      </c>
      <c r="E40" s="15">
        <f t="shared" si="8"/>
        <v>1165</v>
      </c>
      <c r="F40" s="15">
        <f t="shared" si="8"/>
        <v>80</v>
      </c>
      <c r="G40" s="15">
        <f t="shared" si="8"/>
        <v>0</v>
      </c>
      <c r="H40" s="15">
        <f t="shared" si="8"/>
        <v>200</v>
      </c>
      <c r="I40" s="15">
        <f t="shared" si="8"/>
        <v>0</v>
      </c>
    </row>
    <row r="41" ht="27" spans="1:9">
      <c r="A41" s="14" t="s">
        <v>396</v>
      </c>
      <c r="B41" s="15">
        <v>11</v>
      </c>
      <c r="C41" s="15">
        <f t="shared" ref="C41:C72" si="9">D41+I41</f>
        <v>1445</v>
      </c>
      <c r="D41" s="15">
        <f t="shared" ref="D41:D72" si="10">SUM(E41:H41)</f>
        <v>1445</v>
      </c>
      <c r="E41" s="9">
        <v>1165</v>
      </c>
      <c r="F41" s="9">
        <v>80</v>
      </c>
      <c r="G41" s="9">
        <v>0</v>
      </c>
      <c r="H41" s="9">
        <v>200</v>
      </c>
      <c r="I41" s="9">
        <v>0</v>
      </c>
    </row>
    <row r="42" spans="1:9">
      <c r="A42" s="14" t="s">
        <v>442</v>
      </c>
      <c r="B42" s="16">
        <f>B43+B46+B50+B53+B57</f>
        <v>5</v>
      </c>
      <c r="C42" s="16">
        <f t="shared" ref="C42:H42" si="11">C43+C46+C50+C53+C57</f>
        <v>1983</v>
      </c>
      <c r="D42" s="16">
        <f t="shared" si="11"/>
        <v>1983</v>
      </c>
      <c r="E42" s="16">
        <f t="shared" si="11"/>
        <v>1923</v>
      </c>
      <c r="F42" s="16">
        <f t="shared" si="11"/>
        <v>60</v>
      </c>
      <c r="G42" s="16">
        <f t="shared" si="11"/>
        <v>0</v>
      </c>
      <c r="H42" s="16">
        <f t="shared" si="11"/>
        <v>0</v>
      </c>
      <c r="I42" s="9">
        <v>0</v>
      </c>
    </row>
    <row r="43" spans="1:9">
      <c r="A43" s="14" t="s">
        <v>443</v>
      </c>
      <c r="B43" s="15">
        <f t="shared" ref="B43:I43" si="12">B44+B45</f>
        <v>2</v>
      </c>
      <c r="C43" s="15">
        <f t="shared" si="12"/>
        <v>650</v>
      </c>
      <c r="D43" s="15">
        <f t="shared" si="12"/>
        <v>650</v>
      </c>
      <c r="E43" s="15">
        <f t="shared" si="12"/>
        <v>650</v>
      </c>
      <c r="F43" s="15">
        <f t="shared" si="12"/>
        <v>0</v>
      </c>
      <c r="G43" s="15">
        <f t="shared" si="12"/>
        <v>0</v>
      </c>
      <c r="H43" s="15">
        <f t="shared" si="12"/>
        <v>0</v>
      </c>
      <c r="I43" s="15">
        <f t="shared" si="12"/>
        <v>0</v>
      </c>
    </row>
    <row r="44" spans="1:9">
      <c r="A44" s="14" t="s">
        <v>444</v>
      </c>
      <c r="B44" s="15">
        <v>2</v>
      </c>
      <c r="C44" s="15">
        <f t="shared" si="9"/>
        <v>650</v>
      </c>
      <c r="D44" s="15">
        <f t="shared" si="10"/>
        <v>650</v>
      </c>
      <c r="E44" s="9">
        <v>650</v>
      </c>
      <c r="F44" s="15">
        <v>0</v>
      </c>
      <c r="G44" s="9">
        <v>0</v>
      </c>
      <c r="H44" s="15">
        <v>0</v>
      </c>
      <c r="I44" s="9">
        <v>0</v>
      </c>
    </row>
    <row r="45" ht="27" spans="1:9">
      <c r="A45" s="14" t="s">
        <v>457</v>
      </c>
      <c r="B45" s="15">
        <v>0</v>
      </c>
      <c r="C45" s="15">
        <f t="shared" si="9"/>
        <v>0</v>
      </c>
      <c r="D45" s="15">
        <f t="shared" si="10"/>
        <v>0</v>
      </c>
      <c r="E45" s="9">
        <v>0</v>
      </c>
      <c r="F45" s="15">
        <v>0</v>
      </c>
      <c r="G45" s="9">
        <v>0</v>
      </c>
      <c r="H45" s="15">
        <v>0</v>
      </c>
      <c r="I45" s="9">
        <v>0</v>
      </c>
    </row>
    <row r="46" spans="1:9">
      <c r="A46" s="14" t="s">
        <v>458</v>
      </c>
      <c r="B46" s="15">
        <f>SUM(B47:B49)</f>
        <v>1</v>
      </c>
      <c r="C46" s="15">
        <f t="shared" ref="C46:H46" si="13">SUM(C47:C49)</f>
        <v>300</v>
      </c>
      <c r="D46" s="15">
        <f t="shared" si="13"/>
        <v>300</v>
      </c>
      <c r="E46" s="15">
        <f t="shared" si="13"/>
        <v>300</v>
      </c>
      <c r="F46" s="15">
        <f t="shared" si="13"/>
        <v>0</v>
      </c>
      <c r="G46" s="15">
        <f t="shared" si="13"/>
        <v>0</v>
      </c>
      <c r="H46" s="15">
        <f t="shared" si="13"/>
        <v>0</v>
      </c>
      <c r="I46" s="9">
        <v>0</v>
      </c>
    </row>
    <row r="47" ht="27" spans="1:9">
      <c r="A47" s="14" t="s">
        <v>459</v>
      </c>
      <c r="B47" s="15">
        <v>0</v>
      </c>
      <c r="C47" s="15">
        <f t="shared" si="9"/>
        <v>0</v>
      </c>
      <c r="D47" s="15">
        <f t="shared" si="10"/>
        <v>0</v>
      </c>
      <c r="E47" s="9">
        <v>0</v>
      </c>
      <c r="F47" s="9">
        <v>0</v>
      </c>
      <c r="G47" s="9">
        <v>0</v>
      </c>
      <c r="H47" s="9">
        <v>0</v>
      </c>
      <c r="I47" s="9">
        <v>0</v>
      </c>
    </row>
    <row r="48" spans="1:9">
      <c r="A48" s="14" t="s">
        <v>460</v>
      </c>
      <c r="B48" s="15">
        <v>1</v>
      </c>
      <c r="C48" s="15">
        <f t="shared" si="9"/>
        <v>300</v>
      </c>
      <c r="D48" s="15">
        <f t="shared" si="10"/>
        <v>300</v>
      </c>
      <c r="E48" s="9">
        <v>300</v>
      </c>
      <c r="F48" s="9">
        <v>0</v>
      </c>
      <c r="G48" s="9">
        <v>0</v>
      </c>
      <c r="H48" s="9">
        <v>0</v>
      </c>
      <c r="I48" s="9">
        <v>0</v>
      </c>
    </row>
    <row r="49" spans="1:9">
      <c r="A49" s="14" t="s">
        <v>467</v>
      </c>
      <c r="B49" s="15">
        <v>0</v>
      </c>
      <c r="C49" s="15">
        <f t="shared" si="9"/>
        <v>0</v>
      </c>
      <c r="D49" s="15">
        <f t="shared" si="10"/>
        <v>0</v>
      </c>
      <c r="E49" s="9">
        <v>0</v>
      </c>
      <c r="F49" s="15">
        <v>0</v>
      </c>
      <c r="G49" s="9">
        <v>0</v>
      </c>
      <c r="H49" s="15">
        <v>0</v>
      </c>
      <c r="I49" s="9">
        <v>0</v>
      </c>
    </row>
    <row r="50" spans="1:9">
      <c r="A50" s="14" t="s">
        <v>468</v>
      </c>
      <c r="B50" s="15">
        <f>B51+B52</f>
        <v>0</v>
      </c>
      <c r="C50" s="15">
        <f t="shared" si="9"/>
        <v>0</v>
      </c>
      <c r="D50" s="15">
        <f t="shared" si="10"/>
        <v>0</v>
      </c>
      <c r="E50" s="9">
        <v>0</v>
      </c>
      <c r="F50" s="15">
        <v>0</v>
      </c>
      <c r="G50" s="9">
        <v>0</v>
      </c>
      <c r="H50" s="15">
        <v>0</v>
      </c>
      <c r="I50" s="9">
        <v>0</v>
      </c>
    </row>
    <row r="51" spans="1:9">
      <c r="A51" s="14" t="s">
        <v>469</v>
      </c>
      <c r="B51" s="15">
        <v>0</v>
      </c>
      <c r="C51" s="15">
        <f t="shared" si="9"/>
        <v>0</v>
      </c>
      <c r="D51" s="15">
        <f t="shared" si="10"/>
        <v>0</v>
      </c>
      <c r="E51" s="9">
        <v>0</v>
      </c>
      <c r="F51" s="15">
        <v>0</v>
      </c>
      <c r="G51" s="9">
        <v>0</v>
      </c>
      <c r="H51" s="15">
        <v>0</v>
      </c>
      <c r="I51" s="9">
        <v>0</v>
      </c>
    </row>
    <row r="52" spans="1:9">
      <c r="A52" s="14" t="s">
        <v>470</v>
      </c>
      <c r="B52" s="15">
        <v>0</v>
      </c>
      <c r="C52" s="15">
        <f t="shared" si="9"/>
        <v>0</v>
      </c>
      <c r="D52" s="15">
        <f t="shared" si="10"/>
        <v>0</v>
      </c>
      <c r="E52" s="9">
        <v>0</v>
      </c>
      <c r="F52" s="15">
        <v>0</v>
      </c>
      <c r="G52" s="9">
        <v>0</v>
      </c>
      <c r="H52" s="15">
        <v>0</v>
      </c>
      <c r="I52" s="9">
        <v>0</v>
      </c>
    </row>
    <row r="53" spans="1:9">
      <c r="A53" s="14" t="s">
        <v>471</v>
      </c>
      <c r="B53" s="15">
        <f>B54+B55+B56</f>
        <v>0</v>
      </c>
      <c r="C53" s="15">
        <f t="shared" si="9"/>
        <v>0</v>
      </c>
      <c r="D53" s="15">
        <f t="shared" si="10"/>
        <v>0</v>
      </c>
      <c r="E53" s="9">
        <v>0</v>
      </c>
      <c r="F53" s="15">
        <v>0</v>
      </c>
      <c r="G53" s="9">
        <v>0</v>
      </c>
      <c r="H53" s="15">
        <v>0</v>
      </c>
      <c r="I53" s="9">
        <v>0</v>
      </c>
    </row>
    <row r="54" spans="1:9">
      <c r="A54" s="14" t="s">
        <v>472</v>
      </c>
      <c r="B54" s="15">
        <v>0</v>
      </c>
      <c r="C54" s="15">
        <f t="shared" si="9"/>
        <v>0</v>
      </c>
      <c r="D54" s="15">
        <f t="shared" si="10"/>
        <v>0</v>
      </c>
      <c r="E54" s="9">
        <v>0</v>
      </c>
      <c r="F54" s="15">
        <v>0</v>
      </c>
      <c r="G54" s="9">
        <v>0</v>
      </c>
      <c r="H54" s="15">
        <v>0</v>
      </c>
      <c r="I54" s="9">
        <v>0</v>
      </c>
    </row>
    <row r="55" spans="1:9">
      <c r="A55" s="14" t="s">
        <v>473</v>
      </c>
      <c r="B55" s="15">
        <v>0</v>
      </c>
      <c r="C55" s="15">
        <f t="shared" si="9"/>
        <v>0</v>
      </c>
      <c r="D55" s="15">
        <f t="shared" si="10"/>
        <v>0</v>
      </c>
      <c r="E55" s="9">
        <v>0</v>
      </c>
      <c r="F55" s="15">
        <v>0</v>
      </c>
      <c r="G55" s="9">
        <v>0</v>
      </c>
      <c r="H55" s="15">
        <v>0</v>
      </c>
      <c r="I55" s="9">
        <v>0</v>
      </c>
    </row>
    <row r="56" spans="1:9">
      <c r="A56" s="14" t="s">
        <v>474</v>
      </c>
      <c r="B56" s="15">
        <v>0</v>
      </c>
      <c r="C56" s="15">
        <f t="shared" si="9"/>
        <v>0</v>
      </c>
      <c r="D56" s="15">
        <f t="shared" si="10"/>
        <v>0</v>
      </c>
      <c r="E56" s="9">
        <v>0</v>
      </c>
      <c r="F56" s="15">
        <v>0</v>
      </c>
      <c r="G56" s="9">
        <v>0</v>
      </c>
      <c r="H56" s="15">
        <v>0</v>
      </c>
      <c r="I56" s="9">
        <v>0</v>
      </c>
    </row>
    <row r="57" spans="1:9">
      <c r="A57" s="14" t="s">
        <v>475</v>
      </c>
      <c r="B57" s="15">
        <f>B58</f>
        <v>2</v>
      </c>
      <c r="C57" s="15">
        <f t="shared" ref="C57:H57" si="14">C58</f>
        <v>1033</v>
      </c>
      <c r="D57" s="15">
        <f t="shared" si="14"/>
        <v>1033</v>
      </c>
      <c r="E57" s="15">
        <f t="shared" si="14"/>
        <v>973</v>
      </c>
      <c r="F57" s="15">
        <f t="shared" si="14"/>
        <v>60</v>
      </c>
      <c r="G57" s="15">
        <f t="shared" si="14"/>
        <v>0</v>
      </c>
      <c r="H57" s="15">
        <f t="shared" si="14"/>
        <v>0</v>
      </c>
      <c r="I57" s="9">
        <v>0</v>
      </c>
    </row>
    <row r="58" spans="1:9">
      <c r="A58" s="14" t="s">
        <v>476</v>
      </c>
      <c r="B58" s="15">
        <v>2</v>
      </c>
      <c r="C58" s="15">
        <f t="shared" si="9"/>
        <v>1033</v>
      </c>
      <c r="D58" s="15">
        <f t="shared" si="10"/>
        <v>1033</v>
      </c>
      <c r="E58" s="9">
        <v>973</v>
      </c>
      <c r="F58" s="9">
        <v>60</v>
      </c>
      <c r="G58" s="9">
        <v>0</v>
      </c>
      <c r="H58" s="9">
        <v>0</v>
      </c>
      <c r="I58" s="9">
        <v>0</v>
      </c>
    </row>
    <row r="59" spans="1:9">
      <c r="A59" s="14" t="s">
        <v>486</v>
      </c>
      <c r="B59" s="15">
        <f>B60+B67+B72</f>
        <v>48</v>
      </c>
      <c r="C59" s="15">
        <f t="shared" ref="C59:H59" si="15">C60+C67+C72</f>
        <v>5730</v>
      </c>
      <c r="D59" s="15">
        <f t="shared" si="15"/>
        <v>5730</v>
      </c>
      <c r="E59" s="15">
        <f t="shared" si="15"/>
        <v>1714</v>
      </c>
      <c r="F59" s="15">
        <f t="shared" si="15"/>
        <v>1106</v>
      </c>
      <c r="G59" s="15">
        <f t="shared" si="15"/>
        <v>570</v>
      </c>
      <c r="H59" s="15">
        <f t="shared" si="15"/>
        <v>2340</v>
      </c>
      <c r="I59" s="9">
        <v>0</v>
      </c>
    </row>
    <row r="60" ht="27" spans="1:9">
      <c r="A60" s="14" t="s">
        <v>487</v>
      </c>
      <c r="B60" s="15">
        <f>SUM(B61:B66)</f>
        <v>37</v>
      </c>
      <c r="C60" s="15">
        <f t="shared" ref="C60:I60" si="16">SUM(C61:C66)</f>
        <v>4265</v>
      </c>
      <c r="D60" s="15">
        <f t="shared" si="16"/>
        <v>4265</v>
      </c>
      <c r="E60" s="15">
        <f t="shared" si="16"/>
        <v>1294</v>
      </c>
      <c r="F60" s="15">
        <f t="shared" si="16"/>
        <v>1106</v>
      </c>
      <c r="G60" s="15">
        <f t="shared" si="16"/>
        <v>415</v>
      </c>
      <c r="H60" s="15">
        <f t="shared" si="16"/>
        <v>1450</v>
      </c>
      <c r="I60" s="15">
        <f t="shared" si="16"/>
        <v>0</v>
      </c>
    </row>
    <row r="61" ht="27" spans="1:9">
      <c r="A61" s="14" t="s">
        <v>488</v>
      </c>
      <c r="B61" s="15">
        <v>2</v>
      </c>
      <c r="C61" s="15">
        <f t="shared" si="9"/>
        <v>405</v>
      </c>
      <c r="D61" s="15">
        <f t="shared" si="10"/>
        <v>405</v>
      </c>
      <c r="E61" s="9">
        <v>0</v>
      </c>
      <c r="F61" s="15">
        <v>405</v>
      </c>
      <c r="G61" s="9">
        <v>0</v>
      </c>
      <c r="H61" s="15">
        <v>0</v>
      </c>
      <c r="I61" s="9">
        <v>0</v>
      </c>
    </row>
    <row r="62" ht="40.5" spans="1:9">
      <c r="A62" s="14" t="s">
        <v>502</v>
      </c>
      <c r="B62" s="15">
        <v>19</v>
      </c>
      <c r="C62" s="15">
        <f t="shared" si="9"/>
        <v>2051</v>
      </c>
      <c r="D62" s="15">
        <f t="shared" si="10"/>
        <v>2051</v>
      </c>
      <c r="E62" s="9">
        <v>814</v>
      </c>
      <c r="F62" s="9">
        <v>421</v>
      </c>
      <c r="G62" s="9">
        <v>0</v>
      </c>
      <c r="H62" s="9">
        <v>816</v>
      </c>
      <c r="I62" s="9">
        <v>0</v>
      </c>
    </row>
    <row r="63" ht="27" spans="1:9">
      <c r="A63" s="14" t="s">
        <v>582</v>
      </c>
      <c r="B63" s="15">
        <v>4</v>
      </c>
      <c r="C63" s="15">
        <f t="shared" si="9"/>
        <v>744</v>
      </c>
      <c r="D63" s="15">
        <f t="shared" si="10"/>
        <v>744</v>
      </c>
      <c r="E63" s="9">
        <v>360</v>
      </c>
      <c r="F63" s="9">
        <v>200</v>
      </c>
      <c r="G63" s="9">
        <v>0</v>
      </c>
      <c r="H63" s="9">
        <v>184</v>
      </c>
      <c r="I63" s="9">
        <v>0</v>
      </c>
    </row>
    <row r="64" ht="27" spans="1:9">
      <c r="A64" s="14" t="s">
        <v>596</v>
      </c>
      <c r="B64" s="15">
        <v>11</v>
      </c>
      <c r="C64" s="15">
        <f t="shared" si="9"/>
        <v>1035</v>
      </c>
      <c r="D64" s="15">
        <f t="shared" si="10"/>
        <v>1035</v>
      </c>
      <c r="E64" s="9">
        <v>120</v>
      </c>
      <c r="F64" s="9">
        <v>50</v>
      </c>
      <c r="G64" s="9">
        <v>415</v>
      </c>
      <c r="H64" s="9">
        <v>450</v>
      </c>
      <c r="I64" s="9">
        <v>0</v>
      </c>
    </row>
    <row r="65" ht="47" customHeight="1" spans="1:9">
      <c r="A65" s="14" t="s">
        <v>644</v>
      </c>
      <c r="B65" s="15">
        <v>1</v>
      </c>
      <c r="C65" s="15">
        <f t="shared" si="9"/>
        <v>30</v>
      </c>
      <c r="D65" s="15">
        <f t="shared" si="10"/>
        <v>30</v>
      </c>
      <c r="E65" s="9">
        <v>0</v>
      </c>
      <c r="F65" s="15">
        <v>30</v>
      </c>
      <c r="G65" s="9">
        <v>0</v>
      </c>
      <c r="H65" s="15">
        <v>0</v>
      </c>
      <c r="I65" s="9">
        <v>0</v>
      </c>
    </row>
    <row r="66" ht="40.5" spans="1:9">
      <c r="A66" s="14" t="s">
        <v>650</v>
      </c>
      <c r="B66" s="15">
        <v>0</v>
      </c>
      <c r="C66" s="15">
        <f t="shared" si="9"/>
        <v>0</v>
      </c>
      <c r="D66" s="15">
        <f t="shared" si="10"/>
        <v>0</v>
      </c>
      <c r="E66" s="9">
        <v>0</v>
      </c>
      <c r="F66" s="15">
        <v>0</v>
      </c>
      <c r="G66" s="9">
        <v>0</v>
      </c>
      <c r="H66" s="15">
        <v>0</v>
      </c>
      <c r="I66" s="9">
        <v>0</v>
      </c>
    </row>
    <row r="67" spans="1:9">
      <c r="A67" s="14" t="s">
        <v>651</v>
      </c>
      <c r="B67" s="15">
        <f>SUM(B68:B71)</f>
        <v>11</v>
      </c>
      <c r="C67" s="15">
        <f t="shared" ref="C67:I67" si="17">SUM(C68:C71)</f>
        <v>1465</v>
      </c>
      <c r="D67" s="15">
        <f t="shared" si="17"/>
        <v>1465</v>
      </c>
      <c r="E67" s="15">
        <f t="shared" si="17"/>
        <v>420</v>
      </c>
      <c r="F67" s="15">
        <f t="shared" si="17"/>
        <v>0</v>
      </c>
      <c r="G67" s="15">
        <f t="shared" si="17"/>
        <v>155</v>
      </c>
      <c r="H67" s="15">
        <f t="shared" si="17"/>
        <v>890</v>
      </c>
      <c r="I67" s="15">
        <f t="shared" si="17"/>
        <v>0</v>
      </c>
    </row>
    <row r="68" ht="27" spans="1:9">
      <c r="A68" s="14" t="s">
        <v>652</v>
      </c>
      <c r="B68" s="15">
        <v>0</v>
      </c>
      <c r="C68" s="15">
        <f t="shared" si="9"/>
        <v>0</v>
      </c>
      <c r="D68" s="15">
        <f t="shared" si="10"/>
        <v>0</v>
      </c>
      <c r="E68" s="9">
        <v>0</v>
      </c>
      <c r="F68" s="15">
        <v>0</v>
      </c>
      <c r="G68" s="9">
        <v>0</v>
      </c>
      <c r="H68" s="15">
        <v>0</v>
      </c>
      <c r="I68" s="9">
        <v>0</v>
      </c>
    </row>
    <row r="69" spans="1:9">
      <c r="A69" s="14" t="s">
        <v>653</v>
      </c>
      <c r="B69" s="15">
        <v>1</v>
      </c>
      <c r="C69" s="15">
        <f t="shared" si="9"/>
        <v>150</v>
      </c>
      <c r="D69" s="15">
        <f t="shared" si="10"/>
        <v>150</v>
      </c>
      <c r="E69" s="9">
        <v>0</v>
      </c>
      <c r="F69" s="15">
        <v>0</v>
      </c>
      <c r="G69" s="9">
        <v>0</v>
      </c>
      <c r="H69" s="15">
        <v>150</v>
      </c>
      <c r="I69" s="9">
        <v>0</v>
      </c>
    </row>
    <row r="70" spans="1:9">
      <c r="A70" s="14" t="s">
        <v>658</v>
      </c>
      <c r="B70" s="15">
        <v>1</v>
      </c>
      <c r="C70" s="15">
        <f t="shared" si="9"/>
        <v>150</v>
      </c>
      <c r="D70" s="15">
        <f t="shared" si="10"/>
        <v>150</v>
      </c>
      <c r="E70" s="9">
        <v>0</v>
      </c>
      <c r="F70" s="15">
        <v>0</v>
      </c>
      <c r="G70" s="9">
        <v>0</v>
      </c>
      <c r="H70" s="15">
        <v>150</v>
      </c>
      <c r="I70" s="9">
        <v>0</v>
      </c>
    </row>
    <row r="71" spans="1:9">
      <c r="A71" s="14" t="s">
        <v>665</v>
      </c>
      <c r="B71" s="15">
        <v>9</v>
      </c>
      <c r="C71" s="15">
        <f t="shared" si="9"/>
        <v>1165</v>
      </c>
      <c r="D71" s="15">
        <f t="shared" si="10"/>
        <v>1165</v>
      </c>
      <c r="E71" s="9">
        <v>420</v>
      </c>
      <c r="F71" s="9">
        <v>0</v>
      </c>
      <c r="G71" s="9">
        <v>155</v>
      </c>
      <c r="H71" s="9">
        <v>590</v>
      </c>
      <c r="I71" s="9">
        <v>0</v>
      </c>
    </row>
    <row r="72" spans="1:9">
      <c r="A72" s="14" t="s">
        <v>698</v>
      </c>
      <c r="B72" s="15">
        <f>SUM(B73:B74)</f>
        <v>0</v>
      </c>
      <c r="C72" s="15">
        <f t="shared" si="9"/>
        <v>0</v>
      </c>
      <c r="D72" s="15">
        <f t="shared" si="10"/>
        <v>0</v>
      </c>
      <c r="E72" s="9">
        <v>0</v>
      </c>
      <c r="F72" s="15">
        <v>0</v>
      </c>
      <c r="G72" s="9">
        <v>0</v>
      </c>
      <c r="H72" s="15">
        <v>0</v>
      </c>
      <c r="I72" s="9">
        <v>0</v>
      </c>
    </row>
    <row r="73" spans="1:9">
      <c r="A73" s="14" t="s">
        <v>699</v>
      </c>
      <c r="B73" s="15">
        <v>0</v>
      </c>
      <c r="C73" s="15">
        <f t="shared" ref="C73:C91" si="18">D73+I73</f>
        <v>0</v>
      </c>
      <c r="D73" s="15">
        <f t="shared" ref="D73:D91" si="19">SUM(E73:H73)</f>
        <v>0</v>
      </c>
      <c r="E73" s="9">
        <v>0</v>
      </c>
      <c r="F73" s="15">
        <v>0</v>
      </c>
      <c r="G73" s="9">
        <v>0</v>
      </c>
      <c r="H73" s="15">
        <v>0</v>
      </c>
      <c r="I73" s="9">
        <v>0</v>
      </c>
    </row>
    <row r="74" ht="27" spans="1:9">
      <c r="A74" s="14" t="s">
        <v>700</v>
      </c>
      <c r="B74" s="15">
        <v>0</v>
      </c>
      <c r="C74" s="15">
        <f t="shared" si="18"/>
        <v>0</v>
      </c>
      <c r="D74" s="15">
        <f t="shared" si="19"/>
        <v>0</v>
      </c>
      <c r="E74" s="9">
        <v>0</v>
      </c>
      <c r="F74" s="15">
        <v>0</v>
      </c>
      <c r="G74" s="9">
        <v>0</v>
      </c>
      <c r="H74" s="15">
        <v>0</v>
      </c>
      <c r="I74" s="9">
        <v>0</v>
      </c>
    </row>
    <row r="75" spans="1:9">
      <c r="A75" s="14" t="s">
        <v>701</v>
      </c>
      <c r="B75" s="15">
        <f>B76</f>
        <v>1</v>
      </c>
      <c r="C75" s="15">
        <f t="shared" ref="C75:H75" si="20">C76</f>
        <v>200</v>
      </c>
      <c r="D75" s="15">
        <f t="shared" si="20"/>
        <v>200</v>
      </c>
      <c r="E75" s="15">
        <f t="shared" si="20"/>
        <v>0</v>
      </c>
      <c r="F75" s="15">
        <f t="shared" si="20"/>
        <v>0</v>
      </c>
      <c r="G75" s="15">
        <f t="shared" si="20"/>
        <v>0</v>
      </c>
      <c r="H75" s="15">
        <f t="shared" si="20"/>
        <v>200</v>
      </c>
      <c r="I75" s="9">
        <v>0</v>
      </c>
    </row>
    <row r="76" spans="1:9">
      <c r="A76" s="14" t="s">
        <v>702</v>
      </c>
      <c r="B76" s="15">
        <f>SUM(B77:B78)</f>
        <v>1</v>
      </c>
      <c r="C76" s="15">
        <f t="shared" ref="C76:H76" si="21">SUM(C77:C78)</f>
        <v>200</v>
      </c>
      <c r="D76" s="15">
        <f t="shared" si="21"/>
        <v>200</v>
      </c>
      <c r="E76" s="15">
        <f t="shared" si="21"/>
        <v>0</v>
      </c>
      <c r="F76" s="15">
        <f t="shared" si="21"/>
        <v>0</v>
      </c>
      <c r="G76" s="15">
        <f t="shared" si="21"/>
        <v>0</v>
      </c>
      <c r="H76" s="15">
        <f t="shared" si="21"/>
        <v>200</v>
      </c>
      <c r="I76" s="9">
        <v>0</v>
      </c>
    </row>
    <row r="77" spans="1:9">
      <c r="A77" s="14" t="s">
        <v>703</v>
      </c>
      <c r="B77" s="15">
        <v>0</v>
      </c>
      <c r="C77" s="15">
        <f t="shared" si="18"/>
        <v>0</v>
      </c>
      <c r="D77" s="15">
        <f t="shared" si="19"/>
        <v>0</v>
      </c>
      <c r="E77" s="9">
        <v>0</v>
      </c>
      <c r="F77" s="15">
        <v>0</v>
      </c>
      <c r="G77" s="9">
        <v>0</v>
      </c>
      <c r="H77" s="15">
        <v>0</v>
      </c>
      <c r="I77" s="9">
        <v>0</v>
      </c>
    </row>
    <row r="78" ht="27" spans="1:9">
      <c r="A78" s="14" t="s">
        <v>704</v>
      </c>
      <c r="B78" s="15">
        <v>1</v>
      </c>
      <c r="C78" s="15">
        <f t="shared" si="18"/>
        <v>200</v>
      </c>
      <c r="D78" s="15">
        <f t="shared" si="19"/>
        <v>200</v>
      </c>
      <c r="E78" s="9">
        <v>0</v>
      </c>
      <c r="F78" s="15">
        <v>0</v>
      </c>
      <c r="G78" s="9">
        <v>0</v>
      </c>
      <c r="H78" s="15">
        <v>200</v>
      </c>
      <c r="I78" s="9">
        <v>0</v>
      </c>
    </row>
    <row r="79" spans="1:9">
      <c r="A79" s="14" t="s">
        <v>713</v>
      </c>
      <c r="B79" s="15">
        <f>B80+B82</f>
        <v>2</v>
      </c>
      <c r="C79" s="15">
        <f t="shared" ref="C79:I79" si="22">C80+C82</f>
        <v>727</v>
      </c>
      <c r="D79" s="15">
        <f t="shared" si="22"/>
        <v>727</v>
      </c>
      <c r="E79" s="15">
        <f t="shared" si="22"/>
        <v>111</v>
      </c>
      <c r="F79" s="15">
        <f t="shared" si="22"/>
        <v>484</v>
      </c>
      <c r="G79" s="15">
        <f t="shared" si="22"/>
        <v>132</v>
      </c>
      <c r="H79" s="15">
        <f t="shared" si="22"/>
        <v>0</v>
      </c>
      <c r="I79" s="15">
        <f t="shared" si="22"/>
        <v>0</v>
      </c>
    </row>
    <row r="80" spans="1:9">
      <c r="A80" s="14" t="s">
        <v>714</v>
      </c>
      <c r="B80" s="15">
        <f>B81</f>
        <v>0</v>
      </c>
      <c r="C80" s="15">
        <f t="shared" si="18"/>
        <v>0</v>
      </c>
      <c r="D80" s="15">
        <f t="shared" si="19"/>
        <v>0</v>
      </c>
      <c r="E80" s="9">
        <v>0</v>
      </c>
      <c r="F80" s="15">
        <v>0</v>
      </c>
      <c r="G80" s="9">
        <v>0</v>
      </c>
      <c r="H80" s="15">
        <v>0</v>
      </c>
      <c r="I80" s="9">
        <v>0</v>
      </c>
    </row>
    <row r="81" ht="40.5" spans="1:9">
      <c r="A81" s="14" t="s">
        <v>715</v>
      </c>
      <c r="B81" s="15">
        <v>0</v>
      </c>
      <c r="C81" s="15">
        <f t="shared" si="18"/>
        <v>0</v>
      </c>
      <c r="D81" s="15">
        <f t="shared" si="19"/>
        <v>0</v>
      </c>
      <c r="E81" s="9">
        <v>0</v>
      </c>
      <c r="F81" s="15">
        <v>0</v>
      </c>
      <c r="G81" s="9">
        <v>0</v>
      </c>
      <c r="H81" s="15">
        <v>0</v>
      </c>
      <c r="I81" s="9">
        <v>0</v>
      </c>
    </row>
    <row r="82" spans="1:9">
      <c r="A82" s="14" t="s">
        <v>716</v>
      </c>
      <c r="B82" s="15">
        <f>B83+B84</f>
        <v>2</v>
      </c>
      <c r="C82" s="15">
        <f t="shared" ref="C82:I82" si="23">C83+C84</f>
        <v>727</v>
      </c>
      <c r="D82" s="15">
        <f t="shared" si="23"/>
        <v>727</v>
      </c>
      <c r="E82" s="15">
        <f t="shared" si="23"/>
        <v>111</v>
      </c>
      <c r="F82" s="15">
        <f t="shared" si="23"/>
        <v>484</v>
      </c>
      <c r="G82" s="15">
        <f t="shared" si="23"/>
        <v>132</v>
      </c>
      <c r="H82" s="15">
        <f t="shared" si="23"/>
        <v>0</v>
      </c>
      <c r="I82" s="15">
        <f t="shared" si="23"/>
        <v>0</v>
      </c>
    </row>
    <row r="83" ht="27" spans="1:9">
      <c r="A83" s="14" t="s">
        <v>717</v>
      </c>
      <c r="B83" s="15">
        <v>2</v>
      </c>
      <c r="C83" s="15">
        <f t="shared" si="18"/>
        <v>727</v>
      </c>
      <c r="D83" s="15">
        <f t="shared" si="19"/>
        <v>727</v>
      </c>
      <c r="E83" s="9">
        <v>111</v>
      </c>
      <c r="F83" s="9">
        <v>484</v>
      </c>
      <c r="G83" s="9">
        <v>132</v>
      </c>
      <c r="H83" s="9">
        <v>0</v>
      </c>
      <c r="I83" s="9">
        <v>0</v>
      </c>
    </row>
    <row r="84" spans="1:9">
      <c r="A84" s="14" t="s">
        <v>723</v>
      </c>
      <c r="B84" s="15">
        <v>0</v>
      </c>
      <c r="C84" s="15">
        <f t="shared" si="18"/>
        <v>0</v>
      </c>
      <c r="D84" s="15">
        <f t="shared" si="19"/>
        <v>0</v>
      </c>
      <c r="E84" s="9">
        <v>0</v>
      </c>
      <c r="F84" s="15">
        <v>0</v>
      </c>
      <c r="G84" s="9">
        <v>0</v>
      </c>
      <c r="H84" s="15">
        <v>0</v>
      </c>
      <c r="I84" s="9">
        <v>0</v>
      </c>
    </row>
    <row r="85" ht="27" spans="1:9">
      <c r="A85" s="14" t="s">
        <v>724</v>
      </c>
      <c r="B85" s="15">
        <v>0</v>
      </c>
      <c r="C85" s="15">
        <f t="shared" si="18"/>
        <v>0</v>
      </c>
      <c r="D85" s="15">
        <f t="shared" si="19"/>
        <v>0</v>
      </c>
      <c r="E85" s="9">
        <v>0</v>
      </c>
      <c r="F85" s="15">
        <v>0</v>
      </c>
      <c r="G85" s="9">
        <v>0</v>
      </c>
      <c r="H85" s="15">
        <v>0</v>
      </c>
      <c r="I85" s="9">
        <v>0</v>
      </c>
    </row>
    <row r="86" spans="1:9">
      <c r="A86" s="14" t="s">
        <v>725</v>
      </c>
      <c r="B86" s="15">
        <v>0</v>
      </c>
      <c r="C86" s="15">
        <f t="shared" si="18"/>
        <v>0</v>
      </c>
      <c r="D86" s="15">
        <f t="shared" si="19"/>
        <v>0</v>
      </c>
      <c r="E86" s="9">
        <v>0</v>
      </c>
      <c r="F86" s="15">
        <v>0</v>
      </c>
      <c r="G86" s="9">
        <v>0</v>
      </c>
      <c r="H86" s="15">
        <v>0</v>
      </c>
      <c r="I86" s="9">
        <v>0</v>
      </c>
    </row>
    <row r="87" spans="1:9">
      <c r="A87" s="14" t="s">
        <v>726</v>
      </c>
      <c r="B87" s="15">
        <f>B88</f>
        <v>2</v>
      </c>
      <c r="C87" s="15">
        <f t="shared" ref="C87:I87" si="24">C88</f>
        <v>420</v>
      </c>
      <c r="D87" s="15">
        <f t="shared" si="24"/>
        <v>420</v>
      </c>
      <c r="E87" s="15">
        <f t="shared" si="24"/>
        <v>0</v>
      </c>
      <c r="F87" s="15">
        <f t="shared" si="24"/>
        <v>200</v>
      </c>
      <c r="G87" s="15">
        <f t="shared" si="24"/>
        <v>0</v>
      </c>
      <c r="H87" s="15">
        <f t="shared" si="24"/>
        <v>220</v>
      </c>
      <c r="I87" s="15">
        <f t="shared" si="24"/>
        <v>0</v>
      </c>
    </row>
    <row r="88" spans="1:9">
      <c r="A88" s="14" t="s">
        <v>727</v>
      </c>
      <c r="B88" s="15">
        <v>2</v>
      </c>
      <c r="C88" s="15">
        <f t="shared" si="18"/>
        <v>420</v>
      </c>
      <c r="D88" s="15">
        <f>SUM(E88:H88)</f>
        <v>420</v>
      </c>
      <c r="E88" s="9">
        <v>0</v>
      </c>
      <c r="F88" s="9">
        <v>200</v>
      </c>
      <c r="G88" s="9">
        <v>0</v>
      </c>
      <c r="H88" s="9">
        <v>220</v>
      </c>
      <c r="I88" s="9">
        <v>0</v>
      </c>
    </row>
    <row r="89" ht="14" customHeight="1" spans="1:9">
      <c r="A89" s="14" t="s">
        <v>737</v>
      </c>
      <c r="B89" s="15">
        <f>B90</f>
        <v>1</v>
      </c>
      <c r="C89" s="15">
        <f t="shared" ref="C89:I89" si="25">C90</f>
        <v>500</v>
      </c>
      <c r="D89" s="15">
        <f t="shared" si="25"/>
        <v>500</v>
      </c>
      <c r="E89" s="15">
        <f t="shared" si="25"/>
        <v>300</v>
      </c>
      <c r="F89" s="15">
        <f t="shared" si="25"/>
        <v>200</v>
      </c>
      <c r="G89" s="15">
        <f t="shared" si="25"/>
        <v>0</v>
      </c>
      <c r="H89" s="15">
        <f t="shared" si="25"/>
        <v>0</v>
      </c>
      <c r="I89" s="15">
        <f t="shared" si="25"/>
        <v>0</v>
      </c>
    </row>
    <row r="90" spans="1:9">
      <c r="A90" s="14" t="s">
        <v>738</v>
      </c>
      <c r="B90" s="15">
        <v>1</v>
      </c>
      <c r="C90" s="15">
        <f t="shared" si="18"/>
        <v>500</v>
      </c>
      <c r="D90" s="15">
        <f t="shared" si="19"/>
        <v>500</v>
      </c>
      <c r="E90" s="9">
        <v>300</v>
      </c>
      <c r="F90" s="9">
        <v>200</v>
      </c>
      <c r="G90" s="9">
        <v>0</v>
      </c>
      <c r="H90" s="9">
        <v>0</v>
      </c>
      <c r="I90" s="9">
        <v>0</v>
      </c>
    </row>
    <row r="91" spans="1:9">
      <c r="A91" s="14" t="s">
        <v>744</v>
      </c>
      <c r="B91" s="15">
        <v>3</v>
      </c>
      <c r="C91" s="15">
        <f t="shared" si="18"/>
        <v>500</v>
      </c>
      <c r="D91" s="15">
        <f t="shared" si="19"/>
        <v>500</v>
      </c>
      <c r="E91" s="9">
        <v>500</v>
      </c>
      <c r="F91" s="9">
        <v>0</v>
      </c>
      <c r="G91" s="9">
        <v>0</v>
      </c>
      <c r="H91" s="9">
        <v>0</v>
      </c>
      <c r="I91" s="9">
        <v>0</v>
      </c>
    </row>
  </sheetData>
  <autoFilter xmlns:etc="http://www.wps.cn/officeDocument/2017/etCustomData" ref="A6:Q91" etc:filterBottomFollowUsedRange="0">
    <extLst/>
  </autoFilter>
  <mergeCells count="7">
    <mergeCell ref="A2:I2"/>
    <mergeCell ref="C4:I4"/>
    <mergeCell ref="D5:H5"/>
    <mergeCell ref="A4:A6"/>
    <mergeCell ref="B4:B6"/>
    <mergeCell ref="C5:C6"/>
    <mergeCell ref="I5:I6"/>
  </mergeCells>
  <pageMargins left="0.75" right="0.75" top="1" bottom="1" header="0.5" footer="0.5"/>
  <pageSetup paperSize="9" scale="89" fitToHeight="0" orientation="portrait"/>
  <headerFooter/>
</worksheet>
</file>

<file path=docProps/app.xml><?xml version="1.0" encoding="utf-8"?>
<Properties xmlns="http://schemas.openxmlformats.org/officeDocument/2006/extended-properties" xmlns:vt="http://schemas.openxmlformats.org/officeDocument/2006/docPropsVTypes">
  <Company>sxsfpb</Company>
  <Application>Microsoft Excel</Application>
  <HeadingPairs>
    <vt:vector size="2" baseType="variant">
      <vt:variant>
        <vt:lpstr>工作表</vt:lpstr>
      </vt:variant>
      <vt:variant>
        <vt:i4>2</vt:i4>
      </vt:variant>
    </vt:vector>
  </HeadingPairs>
  <TitlesOfParts>
    <vt:vector size="2" baseType="lpstr">
      <vt:lpstr>2024年度统筹整合财政涉农资金项目明细表</vt:lpstr>
      <vt:lpstr>汉阴县2024年中省财政衔接推进乡村振兴补助资金项目计划备案汇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fpbcyc</dc:creator>
  <cp:lastModifiedBy>Fantasy</cp:lastModifiedBy>
  <dcterms:created xsi:type="dcterms:W3CDTF">2016-03-06T09:17:00Z</dcterms:created>
  <cp:lastPrinted>2023-09-05T09:13:00Z</cp:lastPrinted>
  <dcterms:modified xsi:type="dcterms:W3CDTF">2025-05-26T11:53:22Z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8CCF0F019A9E4465B65680787C8B5837_13</vt:lpwstr>
  </property>
</Properties>
</file>